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<sst xmlns="http://schemas.openxmlformats.org/spreadsheetml/2006/main" count="167" uniqueCount="161">
  <si>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</si>
  <si>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</si>
  <si>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</si>
  <si>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</si>
  <si>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</si>
  <si>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</si>
  <si>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</si>
  <si>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</si>
  <si>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</si>
  <si>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</si>
  <si>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</si>
  <si>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</si>
  <si>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</si>
  <si>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</si>
  <si>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</si>
  <si>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</si>
  <si>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</si>
  <si>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</si>
  <si>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</si>
  <si>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</si>
  <si>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</si>
  <si>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</si>
  <si>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</si>
  <si>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</si>
  <si>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</si>
  <si>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</si>
  <si>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</si>
  <si>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</si>
  <si>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</si>
  <si>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</si>
  <si>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</si>
  <si>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</si>
  <si>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</si>
  <si>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</si>
  <si>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</si>
  <si>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</si>
  <si>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</si>
  <si>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</si>
  <si>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</si>
  <si>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</si>
  <si>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</si>
  <si>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</si>
  <si>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</si>
  <si>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</si>
  <si>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</si>
  <si>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</si>
  <si>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</si>
  <si>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</si>
  <si>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</si>
  <si>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</si>
  <si>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</si>
  <si>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</si>
  <si>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</si>
  <si>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</si>
  <si>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</si>
  <si>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</si>
  <si>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</si>
  <si>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</si>
  <si>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</si>
  <si>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</si>
  <si>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</si>
  <si>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</si>
  <si>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</si>
  <si>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</si>
  <si>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</si>
  <si>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</si>
  <si>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</si>
  <si>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</si>
  <si>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</si>
  <si>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</si>
  <si>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</si>
  <si>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</si>
  <si>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</si>
  <si>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</si>
  <si>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</si>
  <si>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</si>
  <si>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</si>
  <si>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</si>
  <si>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</si>
  <si>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</si>
  <si>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</si>
  <si>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</si>
  <si>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</si>
  <si>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</si>
  <si>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</si>
  <si>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</si>
  <si>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</si>
  <si>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</si>
  <si>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</si>
  <si>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</si>
  <si>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</si>
  <si>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</si>
  <si>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</si>
  <si>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</si>
  <si>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</si>
  <si>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</si>
  <si>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</si>
  <si>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</si>
  <si>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</si>
  <si>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</si>
  <si>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</si>
  <si>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</si>
  <si>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</si>
  <si>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</si>
  <si>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</si>
  <si>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</si>
  <si>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</si>
  <si>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</si>
  <si>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</si>
  <si>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</si>
  <si>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</si>
  <si>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</si>
  <si>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</si>
  <si>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</si>
  <si>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</si>
  <si>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</si>
  <si>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</si>
  <si>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</si>
  <si>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</si>
  <si>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</si>
  <si>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</si>
  <si>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</si>
  <si>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</si>
  <si>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</si>
  <si>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</si>
  <si>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</si>
  <si>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</si>
  <si>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</si>
  <si>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</si>
  <si>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</si>
  <si>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</si>
  <si>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</si>
  <si>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</si>
  <si>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</si>
  <si>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</si>
  <si>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</si>
  <si>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</si>
  <si>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</si>
  <si>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</si>
  <si>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</si>
  <si>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</si>
  <si>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</si>
  <si>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</si>
  <si>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</si>
  <si>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</si>
  <si>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</si>
  <si>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</si>
  <si>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</si>
  <si>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</si>
  <si>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</si>
  <si>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</si>
  <si>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</si>
  <si>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</si>
  <si>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</si>
  <si>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</si>
  <si>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</si>
  <si>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</si>
  <si>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</si>
  <si>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</si>
  <si>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</si>
  <si>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13/07/19 - VENCIMENTO 19/07/19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</si>
</sst>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B7" sqref="B7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289063</v>
      </c>
      <c r="C7" s="9">
        <f t="shared" si="0"/>
        <v>388639</v>
      </c>
      <c r="D7" s="9">
        <f t="shared" si="0"/>
        <v>401322</v>
      </c>
      <c r="E7" s="9">
        <f>+E8+E20+E24+E27</f>
        <v>54502</v>
      </c>
      <c r="F7" s="9">
        <f>+F8+F20+F24+F27</f>
        <v>175286</v>
      </c>
      <c r="G7" s="9">
        <f t="shared" si="0"/>
        <v>233930</v>
      </c>
      <c r="H7" s="9">
        <f t="shared" si="0"/>
        <v>178246</v>
      </c>
      <c r="I7" s="9">
        <f t="shared" si="0"/>
        <v>169237</v>
      </c>
      <c r="J7" s="9">
        <f t="shared" si="0"/>
        <v>51656</v>
      </c>
      <c r="K7" s="9">
        <f t="shared" si="0"/>
        <v>78880</v>
      </c>
      <c r="L7" s="9">
        <f t="shared" si="0"/>
        <v>183448</v>
      </c>
      <c r="M7" s="9">
        <f t="shared" si="0"/>
        <v>243814</v>
      </c>
      <c r="N7" s="9">
        <f t="shared" si="0"/>
        <v>217304</v>
      </c>
      <c r="O7" s="9">
        <f t="shared" si="0"/>
        <v>2665327</v>
      </c>
      <c r="P7" s="43"/>
      <c r="Q7"/>
      <c r="R7"/>
    </row>
    <row r="8" spans="1:18" ht="17.25" customHeight="1">
      <c r="A8" s="10" t="s">
        <v>35</v>
      </c>
      <c r="B8" s="11">
        <f>B9+B12+B16</f>
        <v>143132</v>
      </c>
      <c r="C8" s="11">
        <f aca="true" t="shared" si="1" ref="C8:N8">C9+C12+C16</f>
        <v>203552</v>
      </c>
      <c r="D8" s="11">
        <f t="shared" si="1"/>
        <v>194466</v>
      </c>
      <c r="E8" s="11">
        <f>E9+E12+E16</f>
        <v>24758</v>
      </c>
      <c r="F8" s="11">
        <f>F9+F12+F16</f>
        <v>85916</v>
      </c>
      <c r="G8" s="11">
        <f t="shared" si="1"/>
        <v>120800</v>
      </c>
      <c r="H8" s="11">
        <f t="shared" si="1"/>
        <v>94473</v>
      </c>
      <c r="I8" s="11">
        <f t="shared" si="1"/>
        <v>76900</v>
      </c>
      <c r="J8" s="11">
        <f t="shared" si="1"/>
        <v>26174</v>
      </c>
      <c r="K8" s="11">
        <f t="shared" si="1"/>
        <v>41594</v>
      </c>
      <c r="L8" s="11">
        <f t="shared" si="1"/>
        <v>88697</v>
      </c>
      <c r="M8" s="11">
        <f t="shared" si="1"/>
        <v>121646</v>
      </c>
      <c r="N8" s="11">
        <f t="shared" si="1"/>
        <v>121708</v>
      </c>
      <c r="O8" s="11">
        <f aca="true" t="shared" si="2" ref="O8:O27">SUM(B8:N8)</f>
        <v>1343816</v>
      </c>
      <c r="P8"/>
      <c r="Q8"/>
      <c r="R8"/>
    </row>
    <row r="9" spans="1:18" ht="17.25" customHeight="1">
      <c r="A9" s="15" t="s">
        <v>13</v>
      </c>
      <c r="B9" s="13">
        <f>+B10+B11</f>
        <v>21559</v>
      </c>
      <c r="C9" s="13">
        <f aca="true" t="shared" si="3" ref="C9:N9">+C10+C11</f>
        <v>34287</v>
      </c>
      <c r="D9" s="13">
        <f t="shared" si="3"/>
        <v>29563</v>
      </c>
      <c r="E9" s="13">
        <f>+E10+E11</f>
        <v>4688</v>
      </c>
      <c r="F9" s="13">
        <f>+F10+F11</f>
        <v>11881</v>
      </c>
      <c r="G9" s="13">
        <f t="shared" si="3"/>
        <v>18483</v>
      </c>
      <c r="H9" s="13">
        <f t="shared" si="3"/>
        <v>12889</v>
      </c>
      <c r="I9" s="13">
        <f t="shared" si="3"/>
        <v>8096</v>
      </c>
      <c r="J9" s="13">
        <f t="shared" si="3"/>
        <v>2043</v>
      </c>
      <c r="K9" s="13">
        <f t="shared" si="3"/>
        <v>4526</v>
      </c>
      <c r="L9" s="13">
        <f t="shared" si="3"/>
        <v>6501</v>
      </c>
      <c r="M9" s="13">
        <f t="shared" si="3"/>
        <v>10930</v>
      </c>
      <c r="N9" s="13">
        <f t="shared" si="3"/>
        <v>20668</v>
      </c>
      <c r="O9" s="11">
        <f t="shared" si="2"/>
        <v>186114</v>
      </c>
      <c r="P9"/>
      <c r="Q9"/>
      <c r="R9"/>
    </row>
    <row r="10" spans="1:18" ht="17.25" customHeight="1">
      <c r="A10" s="29" t="s">
        <v>14</v>
      </c>
      <c r="B10" s="13">
        <v>21559</v>
      </c>
      <c r="C10" s="13">
        <v>34287</v>
      </c>
      <c r="D10" s="13">
        <v>29563</v>
      </c>
      <c r="E10" s="13">
        <v>4688</v>
      </c>
      <c r="F10" s="13">
        <v>11881</v>
      </c>
      <c r="G10" s="13">
        <v>18483</v>
      </c>
      <c r="H10" s="13">
        <v>12889</v>
      </c>
      <c r="I10" s="13">
        <v>8096</v>
      </c>
      <c r="J10" s="13">
        <v>2043</v>
      </c>
      <c r="K10" s="13">
        <v>4526</v>
      </c>
      <c r="L10" s="13">
        <v>6501</v>
      </c>
      <c r="M10" s="13">
        <v>10930</v>
      </c>
      <c r="N10" s="13">
        <v>20668</v>
      </c>
      <c r="O10" s="11">
        <f t="shared" si="2"/>
        <v>186114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114132</v>
      </c>
      <c r="C12" s="17">
        <f t="shared" si="4"/>
        <v>159044</v>
      </c>
      <c r="D12" s="17">
        <f t="shared" si="4"/>
        <v>155413</v>
      </c>
      <c r="E12" s="17">
        <f>SUM(E13:E15)</f>
        <v>18646</v>
      </c>
      <c r="F12" s="17">
        <f>SUM(F13:F15)</f>
        <v>69711</v>
      </c>
      <c r="G12" s="17">
        <f t="shared" si="4"/>
        <v>96337</v>
      </c>
      <c r="H12" s="17">
        <f t="shared" si="4"/>
        <v>76511</v>
      </c>
      <c r="I12" s="17">
        <f t="shared" si="4"/>
        <v>63714</v>
      </c>
      <c r="J12" s="17">
        <f t="shared" si="4"/>
        <v>22252</v>
      </c>
      <c r="K12" s="17">
        <f t="shared" si="4"/>
        <v>34740</v>
      </c>
      <c r="L12" s="17">
        <f t="shared" si="4"/>
        <v>76268</v>
      </c>
      <c r="M12" s="17">
        <f t="shared" si="4"/>
        <v>103588</v>
      </c>
      <c r="N12" s="17">
        <f t="shared" si="4"/>
        <v>95301</v>
      </c>
      <c r="O12" s="11">
        <f t="shared" si="2"/>
        <v>1085657</v>
      </c>
      <c r="P12"/>
      <c r="Q12"/>
      <c r="R12"/>
    </row>
    <row r="13" spans="1:18" s="60" customFormat="1" ht="17.25" customHeight="1">
      <c r="A13" s="65" t="s">
        <v>16</v>
      </c>
      <c r="B13" s="66">
        <v>54563</v>
      </c>
      <c r="C13" s="66">
        <v>81762</v>
      </c>
      <c r="D13" s="66">
        <v>80879</v>
      </c>
      <c r="E13" s="66">
        <v>10420</v>
      </c>
      <c r="F13" s="66">
        <v>36162</v>
      </c>
      <c r="G13" s="66">
        <v>48872</v>
      </c>
      <c r="H13" s="66">
        <v>35919</v>
      </c>
      <c r="I13" s="66">
        <v>32120</v>
      </c>
      <c r="J13" s="66">
        <v>9609</v>
      </c>
      <c r="K13" s="66">
        <v>15539</v>
      </c>
      <c r="L13" s="66">
        <v>35534</v>
      </c>
      <c r="M13" s="66">
        <v>45576</v>
      </c>
      <c r="N13" s="66">
        <v>43361</v>
      </c>
      <c r="O13" s="67">
        <f t="shared" si="2"/>
        <v>530316</v>
      </c>
      <c r="P13" s="68"/>
      <c r="Q13" s="69"/>
      <c r="R13"/>
    </row>
    <row r="14" spans="1:18" s="60" customFormat="1" ht="17.25" customHeight="1">
      <c r="A14" s="65" t="s">
        <v>17</v>
      </c>
      <c r="B14" s="66">
        <v>56113</v>
      </c>
      <c r="C14" s="66">
        <v>72142</v>
      </c>
      <c r="D14" s="66">
        <v>70561</v>
      </c>
      <c r="E14" s="66">
        <v>7642</v>
      </c>
      <c r="F14" s="66">
        <v>32082</v>
      </c>
      <c r="G14" s="66">
        <v>44724</v>
      </c>
      <c r="H14" s="66">
        <v>38659</v>
      </c>
      <c r="I14" s="66">
        <v>30157</v>
      </c>
      <c r="J14" s="66">
        <v>12211</v>
      </c>
      <c r="K14" s="66">
        <v>18377</v>
      </c>
      <c r="L14" s="66">
        <v>39362</v>
      </c>
      <c r="M14" s="66">
        <v>55716</v>
      </c>
      <c r="N14" s="66">
        <v>48014</v>
      </c>
      <c r="O14" s="67">
        <f t="shared" si="2"/>
        <v>525760</v>
      </c>
      <c r="P14" s="68"/>
      <c r="Q14"/>
      <c r="R14"/>
    </row>
    <row r="15" spans="1:18" ht="17.25" customHeight="1">
      <c r="A15" s="14" t="s">
        <v>18</v>
      </c>
      <c r="B15" s="13">
        <v>3456</v>
      </c>
      <c r="C15" s="13">
        <v>5140</v>
      </c>
      <c r="D15" s="13">
        <v>3973</v>
      </c>
      <c r="E15" s="13">
        <v>584</v>
      </c>
      <c r="F15" s="13">
        <v>1467</v>
      </c>
      <c r="G15" s="13">
        <v>2741</v>
      </c>
      <c r="H15" s="13">
        <v>1933</v>
      </c>
      <c r="I15" s="13">
        <v>1437</v>
      </c>
      <c r="J15" s="13">
        <v>432</v>
      </c>
      <c r="K15" s="13">
        <v>824</v>
      </c>
      <c r="L15" s="13">
        <v>1372</v>
      </c>
      <c r="M15" s="13">
        <v>2296</v>
      </c>
      <c r="N15" s="13">
        <v>3926</v>
      </c>
      <c r="O15" s="11">
        <f t="shared" si="2"/>
        <v>29581</v>
      </c>
      <c r="P15"/>
      <c r="Q15"/>
      <c r="R15"/>
    </row>
    <row r="16" spans="1:15" ht="17.25" customHeight="1">
      <c r="A16" s="15" t="s">
        <v>31</v>
      </c>
      <c r="B16" s="13">
        <f>B17+B18+B19</f>
        <v>7441</v>
      </c>
      <c r="C16" s="13">
        <f aca="true" t="shared" si="5" ref="C16:N16">C17+C18+C19</f>
        <v>10221</v>
      </c>
      <c r="D16" s="13">
        <f t="shared" si="5"/>
        <v>9490</v>
      </c>
      <c r="E16" s="13">
        <f>E17+E18+E19</f>
        <v>1424</v>
      </c>
      <c r="F16" s="13">
        <f>F17+F18+F19</f>
        <v>4324</v>
      </c>
      <c r="G16" s="13">
        <f t="shared" si="5"/>
        <v>5980</v>
      </c>
      <c r="H16" s="13">
        <f t="shared" si="5"/>
        <v>5073</v>
      </c>
      <c r="I16" s="13">
        <f t="shared" si="5"/>
        <v>5090</v>
      </c>
      <c r="J16" s="13">
        <f t="shared" si="5"/>
        <v>1879</v>
      </c>
      <c r="K16" s="13">
        <f t="shared" si="5"/>
        <v>2328</v>
      </c>
      <c r="L16" s="13">
        <f t="shared" si="5"/>
        <v>5928</v>
      </c>
      <c r="M16" s="13">
        <f t="shared" si="5"/>
        <v>7128</v>
      </c>
      <c r="N16" s="13">
        <f t="shared" si="5"/>
        <v>5739</v>
      </c>
      <c r="O16" s="11">
        <f t="shared" si="2"/>
        <v>72045</v>
      </c>
    </row>
    <row r="17" spans="1:18" ht="17.25" customHeight="1">
      <c r="A17" s="14" t="s">
        <v>32</v>
      </c>
      <c r="B17" s="13">
        <v>7434</v>
      </c>
      <c r="C17" s="13">
        <v>10212</v>
      </c>
      <c r="D17" s="13">
        <v>9482</v>
      </c>
      <c r="E17" s="13">
        <v>1421</v>
      </c>
      <c r="F17" s="13">
        <v>4320</v>
      </c>
      <c r="G17" s="13">
        <v>5976</v>
      </c>
      <c r="H17" s="13">
        <v>5064</v>
      </c>
      <c r="I17" s="13">
        <v>5074</v>
      </c>
      <c r="J17" s="13">
        <v>1874</v>
      </c>
      <c r="K17" s="13">
        <v>2323</v>
      </c>
      <c r="L17" s="13">
        <v>5918</v>
      </c>
      <c r="M17" s="13">
        <v>7112</v>
      </c>
      <c r="N17" s="13">
        <v>5733</v>
      </c>
      <c r="O17" s="11">
        <f t="shared" si="2"/>
        <v>71943</v>
      </c>
      <c r="P17"/>
      <c r="Q17"/>
      <c r="R17"/>
    </row>
    <row r="18" spans="1:18" ht="17.25" customHeight="1">
      <c r="A18" s="14" t="s">
        <v>33</v>
      </c>
      <c r="B18" s="13">
        <v>3</v>
      </c>
      <c r="C18" s="13">
        <v>4</v>
      </c>
      <c r="D18" s="13">
        <v>6</v>
      </c>
      <c r="E18" s="13">
        <v>3</v>
      </c>
      <c r="F18" s="13">
        <v>0</v>
      </c>
      <c r="G18" s="13">
        <v>1</v>
      </c>
      <c r="H18" s="13">
        <v>7</v>
      </c>
      <c r="I18" s="13">
        <v>12</v>
      </c>
      <c r="J18" s="13">
        <v>4</v>
      </c>
      <c r="K18" s="13">
        <v>1</v>
      </c>
      <c r="L18" s="13">
        <v>8</v>
      </c>
      <c r="M18" s="13">
        <v>13</v>
      </c>
      <c r="N18" s="13">
        <v>4</v>
      </c>
      <c r="O18" s="11">
        <f t="shared" si="2"/>
        <v>66</v>
      </c>
      <c r="P18"/>
      <c r="Q18"/>
      <c r="R18"/>
    </row>
    <row r="19" spans="1:18" ht="17.25" customHeight="1">
      <c r="A19" s="14" t="s">
        <v>34</v>
      </c>
      <c r="B19" s="13">
        <v>4</v>
      </c>
      <c r="C19" s="13">
        <v>5</v>
      </c>
      <c r="D19" s="13">
        <v>2</v>
      </c>
      <c r="E19" s="13">
        <v>0</v>
      </c>
      <c r="F19" s="13">
        <v>4</v>
      </c>
      <c r="G19" s="13">
        <v>3</v>
      </c>
      <c r="H19" s="13">
        <v>2</v>
      </c>
      <c r="I19" s="13">
        <v>4</v>
      </c>
      <c r="J19" s="13">
        <v>1</v>
      </c>
      <c r="K19" s="13">
        <v>4</v>
      </c>
      <c r="L19" s="13">
        <v>2</v>
      </c>
      <c r="M19" s="13">
        <v>3</v>
      </c>
      <c r="N19" s="13">
        <v>2</v>
      </c>
      <c r="O19" s="11">
        <f t="shared" si="2"/>
        <v>36</v>
      </c>
      <c r="P19"/>
      <c r="Q19"/>
      <c r="R19"/>
    </row>
    <row r="20" spans="1:18" ht="17.25" customHeight="1">
      <c r="A20" s="16" t="s">
        <v>19</v>
      </c>
      <c r="B20" s="11">
        <f>+B21+B22+B23</f>
        <v>84728</v>
      </c>
      <c r="C20" s="11">
        <f aca="true" t="shared" si="6" ref="C20:N20">+C21+C22+C23</f>
        <v>101177</v>
      </c>
      <c r="D20" s="11">
        <f t="shared" si="6"/>
        <v>114838</v>
      </c>
      <c r="E20" s="11">
        <f>+E21+E22+E23</f>
        <v>15271</v>
      </c>
      <c r="F20" s="11">
        <f>+F21+F22+F23</f>
        <v>46819</v>
      </c>
      <c r="G20" s="11">
        <f t="shared" si="6"/>
        <v>60430</v>
      </c>
      <c r="H20" s="11">
        <f t="shared" si="6"/>
        <v>49273</v>
      </c>
      <c r="I20" s="11">
        <f t="shared" si="6"/>
        <v>64013</v>
      </c>
      <c r="J20" s="11">
        <f t="shared" si="6"/>
        <v>19239</v>
      </c>
      <c r="K20" s="11">
        <f t="shared" si="6"/>
        <v>26239</v>
      </c>
      <c r="L20" s="11">
        <f t="shared" si="6"/>
        <v>68637</v>
      </c>
      <c r="M20" s="11">
        <f t="shared" si="6"/>
        <v>87473</v>
      </c>
      <c r="N20" s="11">
        <f t="shared" si="6"/>
        <v>57159</v>
      </c>
      <c r="O20" s="11">
        <f t="shared" si="2"/>
        <v>795296</v>
      </c>
      <c r="P20"/>
      <c r="Q20"/>
      <c r="R20"/>
    </row>
    <row r="21" spans="1:18" s="60" customFormat="1" ht="17.25" customHeight="1">
      <c r="A21" s="54" t="s">
        <v>20</v>
      </c>
      <c r="B21" s="66">
        <v>42415</v>
      </c>
      <c r="C21" s="66">
        <v>55304</v>
      </c>
      <c r="D21" s="66">
        <v>63761</v>
      </c>
      <c r="E21" s="66">
        <v>8921</v>
      </c>
      <c r="F21" s="66">
        <v>25086</v>
      </c>
      <c r="G21" s="66">
        <v>32737</v>
      </c>
      <c r="H21" s="66">
        <v>24330</v>
      </c>
      <c r="I21" s="66">
        <v>33841</v>
      </c>
      <c r="J21" s="66">
        <v>8967</v>
      </c>
      <c r="K21" s="66">
        <v>12329</v>
      </c>
      <c r="L21" s="66">
        <v>32234</v>
      </c>
      <c r="M21" s="66">
        <v>39904</v>
      </c>
      <c r="N21" s="66">
        <v>28442</v>
      </c>
      <c r="O21" s="67">
        <f t="shared" si="2"/>
        <v>408271</v>
      </c>
      <c r="P21" s="68"/>
      <c r="Q21"/>
      <c r="R21"/>
    </row>
    <row r="22" spans="1:18" s="60" customFormat="1" ht="17.25" customHeight="1">
      <c r="A22" s="54" t="s">
        <v>21</v>
      </c>
      <c r="B22" s="66">
        <v>40686</v>
      </c>
      <c r="C22" s="66">
        <v>43699</v>
      </c>
      <c r="D22" s="66">
        <v>49125</v>
      </c>
      <c r="E22" s="66">
        <v>6099</v>
      </c>
      <c r="F22" s="66">
        <v>21030</v>
      </c>
      <c r="G22" s="66">
        <v>26682</v>
      </c>
      <c r="H22" s="66">
        <v>24106</v>
      </c>
      <c r="I22" s="66">
        <v>29181</v>
      </c>
      <c r="J22" s="66">
        <v>10022</v>
      </c>
      <c r="K22" s="66">
        <v>13490</v>
      </c>
      <c r="L22" s="66">
        <v>35450</v>
      </c>
      <c r="M22" s="66">
        <v>46223</v>
      </c>
      <c r="N22" s="66">
        <v>27333</v>
      </c>
      <c r="O22" s="67">
        <f t="shared" si="2"/>
        <v>373126</v>
      </c>
      <c r="P22" s="68"/>
      <c r="Q22"/>
      <c r="R22"/>
    </row>
    <row r="23" spans="1:18" ht="17.25" customHeight="1">
      <c r="A23" s="12" t="s">
        <v>22</v>
      </c>
      <c r="B23" s="13">
        <v>1627</v>
      </c>
      <c r="C23" s="13">
        <v>2174</v>
      </c>
      <c r="D23" s="13">
        <v>1952</v>
      </c>
      <c r="E23" s="13">
        <v>251</v>
      </c>
      <c r="F23" s="13">
        <v>703</v>
      </c>
      <c r="G23" s="13">
        <v>1011</v>
      </c>
      <c r="H23" s="13">
        <v>837</v>
      </c>
      <c r="I23" s="13">
        <v>991</v>
      </c>
      <c r="J23" s="13">
        <v>250</v>
      </c>
      <c r="K23" s="13">
        <v>420</v>
      </c>
      <c r="L23" s="13">
        <v>953</v>
      </c>
      <c r="M23" s="13">
        <v>1346</v>
      </c>
      <c r="N23" s="13">
        <v>1384</v>
      </c>
      <c r="O23" s="11">
        <f t="shared" si="2"/>
        <v>13899</v>
      </c>
      <c r="P23"/>
      <c r="Q23"/>
      <c r="R23"/>
    </row>
    <row r="24" spans="1:18" ht="17.25" customHeight="1">
      <c r="A24" s="16" t="s">
        <v>23</v>
      </c>
      <c r="B24" s="13">
        <f>+B25+B26</f>
        <v>61203</v>
      </c>
      <c r="C24" s="13">
        <f aca="true" t="shared" si="7" ref="C24:N24">+C25+C26</f>
        <v>83910</v>
      </c>
      <c r="D24" s="13">
        <f t="shared" si="7"/>
        <v>92018</v>
      </c>
      <c r="E24" s="13">
        <f>+E25+E26</f>
        <v>14473</v>
      </c>
      <c r="F24" s="13">
        <f>+F25+F26</f>
        <v>42551</v>
      </c>
      <c r="G24" s="13">
        <f t="shared" si="7"/>
        <v>52700</v>
      </c>
      <c r="H24" s="13">
        <f t="shared" si="7"/>
        <v>34500</v>
      </c>
      <c r="I24" s="13">
        <f t="shared" si="7"/>
        <v>28324</v>
      </c>
      <c r="J24" s="13">
        <f t="shared" si="7"/>
        <v>6243</v>
      </c>
      <c r="K24" s="13">
        <f t="shared" si="7"/>
        <v>11047</v>
      </c>
      <c r="L24" s="13">
        <f t="shared" si="7"/>
        <v>26114</v>
      </c>
      <c r="M24" s="13">
        <f t="shared" si="7"/>
        <v>34695</v>
      </c>
      <c r="N24" s="13">
        <f t="shared" si="7"/>
        <v>37206</v>
      </c>
      <c r="O24" s="11">
        <f t="shared" si="2"/>
        <v>524984</v>
      </c>
      <c r="P24" s="44"/>
      <c r="Q24"/>
      <c r="R24"/>
    </row>
    <row r="25" spans="1:18" ht="17.25" customHeight="1">
      <c r="A25" s="12" t="s">
        <v>36</v>
      </c>
      <c r="B25" s="13">
        <v>48050</v>
      </c>
      <c r="C25" s="13">
        <v>67581</v>
      </c>
      <c r="D25" s="13">
        <v>73481</v>
      </c>
      <c r="E25" s="13">
        <v>12394</v>
      </c>
      <c r="F25" s="13">
        <v>32664</v>
      </c>
      <c r="G25" s="13">
        <v>43513</v>
      </c>
      <c r="H25" s="13">
        <v>27265</v>
      </c>
      <c r="I25" s="13">
        <v>22310</v>
      </c>
      <c r="J25" s="13">
        <v>5218</v>
      </c>
      <c r="K25" s="13">
        <v>9126</v>
      </c>
      <c r="L25" s="13">
        <v>20338</v>
      </c>
      <c r="M25" s="13">
        <v>28171</v>
      </c>
      <c r="N25" s="13">
        <v>30627</v>
      </c>
      <c r="O25" s="11">
        <f t="shared" si="2"/>
        <v>420738</v>
      </c>
      <c r="P25" s="43"/>
      <c r="Q25"/>
      <c r="R25"/>
    </row>
    <row r="26" spans="1:18" ht="17.25" customHeight="1">
      <c r="A26" s="12" t="s">
        <v>37</v>
      </c>
      <c r="B26" s="13">
        <v>13153</v>
      </c>
      <c r="C26" s="13">
        <v>16329</v>
      </c>
      <c r="D26" s="13">
        <v>18537</v>
      </c>
      <c r="E26" s="13">
        <v>2079</v>
      </c>
      <c r="F26" s="13">
        <v>9887</v>
      </c>
      <c r="G26" s="13">
        <v>9187</v>
      </c>
      <c r="H26" s="13">
        <v>7235</v>
      </c>
      <c r="I26" s="13">
        <v>6014</v>
      </c>
      <c r="J26" s="13">
        <v>1025</v>
      </c>
      <c r="K26" s="13">
        <v>1921</v>
      </c>
      <c r="L26" s="13">
        <v>5776</v>
      </c>
      <c r="M26" s="13">
        <v>6524</v>
      </c>
      <c r="N26" s="13">
        <v>6579</v>
      </c>
      <c r="O26" s="11">
        <f t="shared" si="2"/>
        <v>104246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1231</v>
      </c>
      <c r="O27" s="11">
        <f t="shared" si="2"/>
        <v>1231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41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41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29889.08</v>
      </c>
      <c r="O37" s="23">
        <f>SUM(B37:N37)</f>
        <v>29889.08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929685.49</v>
      </c>
      <c r="C49" s="22">
        <f aca="true" t="shared" si="11" ref="C49:N49">+C50+C62</f>
        <v>1399771.22</v>
      </c>
      <c r="D49" s="22">
        <f t="shared" si="11"/>
        <v>1565966.68</v>
      </c>
      <c r="E49" s="22">
        <f t="shared" si="11"/>
        <v>287699.71</v>
      </c>
      <c r="F49" s="22">
        <f t="shared" si="11"/>
        <v>587463.4</v>
      </c>
      <c r="G49" s="22">
        <f t="shared" si="11"/>
        <v>812619.87</v>
      </c>
      <c r="H49" s="22">
        <f t="shared" si="11"/>
        <v>661529.81</v>
      </c>
      <c r="I49" s="22">
        <f>+I50+I62</f>
        <v>591903.6900000001</v>
      </c>
      <c r="J49" s="22">
        <f t="shared" si="11"/>
        <v>160347.09</v>
      </c>
      <c r="K49" s="22">
        <f>+K50+K62</f>
        <v>224659.11</v>
      </c>
      <c r="L49" s="22">
        <f>+L50+L62</f>
        <v>525336.27</v>
      </c>
      <c r="M49" s="22">
        <f>+M50+M62</f>
        <v>719382.9</v>
      </c>
      <c r="N49" s="22">
        <f t="shared" si="11"/>
        <v>746153.5199999999</v>
      </c>
      <c r="O49" s="22">
        <f>SUM(B49:N49)</f>
        <v>9212518.76</v>
      </c>
      <c r="P49"/>
      <c r="Q49"/>
      <c r="R49"/>
    </row>
    <row r="50" spans="1:18" ht="17.25" customHeight="1">
      <c r="A50" s="16" t="s">
        <v>55</v>
      </c>
      <c r="B50" s="23">
        <f>SUM(B51:B61)</f>
        <v>913021.38</v>
      </c>
      <c r="C50" s="23">
        <f aca="true" t="shared" si="12" ref="C50:N50">SUM(C51:C61)</f>
        <v>1376620.06</v>
      </c>
      <c r="D50" s="23">
        <f t="shared" si="12"/>
        <v>1557856.48</v>
      </c>
      <c r="E50" s="23">
        <f t="shared" si="12"/>
        <v>287699.71</v>
      </c>
      <c r="F50" s="23">
        <f t="shared" si="12"/>
        <v>579258.55</v>
      </c>
      <c r="G50" s="23">
        <f t="shared" si="12"/>
        <v>789567.17</v>
      </c>
      <c r="H50" s="23">
        <f t="shared" si="12"/>
        <v>661529.81</v>
      </c>
      <c r="I50" s="23">
        <f>SUM(I51:I61)</f>
        <v>583165.9600000001</v>
      </c>
      <c r="J50" s="23">
        <f t="shared" si="12"/>
        <v>158848.23</v>
      </c>
      <c r="K50" s="23">
        <f>SUM(K51:K61)</f>
        <v>216818.9</v>
      </c>
      <c r="L50" s="23">
        <f>SUM(L51:L61)</f>
        <v>523871.6</v>
      </c>
      <c r="M50" s="23">
        <f>SUM(M51:M61)</f>
        <v>710861.81</v>
      </c>
      <c r="N50" s="23">
        <f t="shared" si="12"/>
        <v>738799.0599999999</v>
      </c>
      <c r="O50" s="23">
        <f>SUM(B50:N50)</f>
        <v>9097918.72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908929.7</v>
      </c>
      <c r="C51" s="23">
        <f t="shared" si="13"/>
        <v>1370846.34</v>
      </c>
      <c r="D51" s="23">
        <f t="shared" si="13"/>
        <v>1551470.72</v>
      </c>
      <c r="E51" s="23">
        <f t="shared" si="13"/>
        <v>287699.71</v>
      </c>
      <c r="F51" s="23">
        <f t="shared" si="13"/>
        <v>577041.51</v>
      </c>
      <c r="G51" s="23">
        <f t="shared" si="13"/>
        <v>786121.77</v>
      </c>
      <c r="H51" s="23">
        <f t="shared" si="13"/>
        <v>652986.4</v>
      </c>
      <c r="I51" s="23">
        <f t="shared" si="13"/>
        <v>579789.04</v>
      </c>
      <c r="J51" s="23">
        <f t="shared" si="13"/>
        <v>157504.31</v>
      </c>
      <c r="K51" s="23">
        <f t="shared" si="13"/>
        <v>215594.82</v>
      </c>
      <c r="L51" s="23">
        <f t="shared" si="13"/>
        <v>521616.04</v>
      </c>
      <c r="M51" s="23">
        <f t="shared" si="13"/>
        <v>708255.29</v>
      </c>
      <c r="N51" s="23">
        <f t="shared" si="13"/>
        <v>705194.94</v>
      </c>
      <c r="O51" s="23">
        <f>SUM(B51:N51)</f>
        <v>9023050.59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29889.08</v>
      </c>
      <c r="O55" s="23">
        <f>SUM(B55:N55)</f>
        <v>29889.08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16664.11</v>
      </c>
      <c r="C62" s="36">
        <v>23151.16</v>
      </c>
      <c r="D62" s="36">
        <v>8110.2</v>
      </c>
      <c r="E62" s="19">
        <v>0</v>
      </c>
      <c r="F62" s="36">
        <v>8204.85</v>
      </c>
      <c r="G62" s="36">
        <v>23052.7</v>
      </c>
      <c r="H62" s="36">
        <v>0</v>
      </c>
      <c r="I62" s="36">
        <v>8737.73</v>
      </c>
      <c r="J62" s="36">
        <v>1498.86</v>
      </c>
      <c r="K62" s="36">
        <v>7840.21</v>
      </c>
      <c r="L62" s="36">
        <v>1464.67</v>
      </c>
      <c r="M62" s="36">
        <v>8521.09</v>
      </c>
      <c r="N62" s="36">
        <v>7354.46</v>
      </c>
      <c r="O62" s="36">
        <f>SUM(B62:N62)</f>
        <v>114600.04000000001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-92703.7</v>
      </c>
      <c r="C66" s="35">
        <f t="shared" si="14"/>
        <v>-147454.13</v>
      </c>
      <c r="D66" s="35">
        <f t="shared" si="14"/>
        <v>-128188.65</v>
      </c>
      <c r="E66" s="35">
        <f t="shared" si="14"/>
        <v>-70146.44</v>
      </c>
      <c r="F66" s="35">
        <f t="shared" si="14"/>
        <v>-51088.3</v>
      </c>
      <c r="G66" s="35">
        <f t="shared" si="14"/>
        <v>-79476.9</v>
      </c>
      <c r="H66" s="35">
        <f t="shared" si="14"/>
        <v>-55979.65</v>
      </c>
      <c r="I66" s="35">
        <f t="shared" si="14"/>
        <v>-34812.8</v>
      </c>
      <c r="J66" s="35">
        <f t="shared" si="14"/>
        <v>-8784.9</v>
      </c>
      <c r="K66" s="35">
        <f t="shared" si="14"/>
        <v>-19461.8</v>
      </c>
      <c r="L66" s="35">
        <f t="shared" si="14"/>
        <v>-27954.3</v>
      </c>
      <c r="M66" s="35">
        <f t="shared" si="14"/>
        <v>-46999</v>
      </c>
      <c r="N66" s="35">
        <f t="shared" si="14"/>
        <v>-88872.4</v>
      </c>
      <c r="O66" s="35">
        <f aca="true" t="shared" si="15" ref="O66:O74">SUM(B66:N66)</f>
        <v>-851922.9700000002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-92703.7</v>
      </c>
      <c r="C67" s="35">
        <f t="shared" si="16"/>
        <v>-147434.1</v>
      </c>
      <c r="D67" s="35">
        <f t="shared" si="16"/>
        <v>-127120.9</v>
      </c>
      <c r="E67" s="35">
        <f t="shared" si="16"/>
        <v>-20158.4</v>
      </c>
      <c r="F67" s="35">
        <f t="shared" si="16"/>
        <v>-51088.3</v>
      </c>
      <c r="G67" s="35">
        <f t="shared" si="16"/>
        <v>-79476.9</v>
      </c>
      <c r="H67" s="35">
        <f t="shared" si="16"/>
        <v>-55599</v>
      </c>
      <c r="I67" s="35">
        <f t="shared" si="16"/>
        <v>-34812.8</v>
      </c>
      <c r="J67" s="35">
        <f t="shared" si="16"/>
        <v>-8784.9</v>
      </c>
      <c r="K67" s="35">
        <f t="shared" si="16"/>
        <v>-19461.8</v>
      </c>
      <c r="L67" s="35">
        <f t="shared" si="16"/>
        <v>-27954.3</v>
      </c>
      <c r="M67" s="35">
        <f t="shared" si="16"/>
        <v>-46999</v>
      </c>
      <c r="N67" s="35">
        <f t="shared" si="16"/>
        <v>-88872.4</v>
      </c>
      <c r="O67" s="35">
        <f t="shared" si="15"/>
        <v>-800466.5000000001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-92703.7</v>
      </c>
      <c r="C68" s="57">
        <f aca="true" t="shared" si="17" ref="C68:N68">-ROUND(C9*$D$3,2)</f>
        <v>-147434.1</v>
      </c>
      <c r="D68" s="57">
        <f t="shared" si="17"/>
        <v>-127120.9</v>
      </c>
      <c r="E68" s="57">
        <f t="shared" si="17"/>
        <v>-20158.4</v>
      </c>
      <c r="F68" s="57">
        <f t="shared" si="17"/>
        <v>-51088.3</v>
      </c>
      <c r="G68" s="57">
        <f t="shared" si="17"/>
        <v>-79476.9</v>
      </c>
      <c r="H68" s="57">
        <f>-ROUND((H9+H29)*$D$3,2)</f>
        <v>-55599</v>
      </c>
      <c r="I68" s="57">
        <f t="shared" si="17"/>
        <v>-34812.8</v>
      </c>
      <c r="J68" s="57">
        <f t="shared" si="17"/>
        <v>-8784.9</v>
      </c>
      <c r="K68" s="57">
        <f t="shared" si="17"/>
        <v>-19461.8</v>
      </c>
      <c r="L68" s="57">
        <f t="shared" si="17"/>
        <v>-27954.3</v>
      </c>
      <c r="M68" s="57">
        <f t="shared" si="17"/>
        <v>-46999</v>
      </c>
      <c r="N68" s="57">
        <f t="shared" si="17"/>
        <v>-88872.4</v>
      </c>
      <c r="O68" s="57">
        <f t="shared" si="15"/>
        <v>-800466.5000000001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0</v>
      </c>
      <c r="C74" s="57">
        <f t="shared" si="18"/>
        <v>-20.03</v>
      </c>
      <c r="D74" s="35">
        <f t="shared" si="18"/>
        <v>-1067.75</v>
      </c>
      <c r="E74" s="35">
        <f t="shared" si="18"/>
        <v>-49988.04</v>
      </c>
      <c r="F74" s="35">
        <f t="shared" si="18"/>
        <v>0</v>
      </c>
      <c r="G74" s="35">
        <f t="shared" si="18"/>
        <v>0</v>
      </c>
      <c r="H74" s="35">
        <f t="shared" si="18"/>
        <v>-380.65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7">
        <f t="shared" si="18"/>
        <v>0</v>
      </c>
      <c r="O74" s="57">
        <f t="shared" si="15"/>
        <v>-51456.47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836981.79</v>
      </c>
      <c r="C114" s="24">
        <f t="shared" si="20"/>
        <v>1252317.0899999999</v>
      </c>
      <c r="D114" s="24">
        <f t="shared" si="20"/>
        <v>1437778.03</v>
      </c>
      <c r="E114" s="24">
        <f t="shared" si="20"/>
        <v>217553.27</v>
      </c>
      <c r="F114" s="24">
        <f t="shared" si="20"/>
        <v>536375.1</v>
      </c>
      <c r="G114" s="24">
        <f t="shared" si="20"/>
        <v>733142.97</v>
      </c>
      <c r="H114" s="24">
        <f aca="true" t="shared" si="21" ref="H114:M114">+H115+H116</f>
        <v>605550.16</v>
      </c>
      <c r="I114" s="24">
        <f t="shared" si="21"/>
        <v>557090.89</v>
      </c>
      <c r="J114" s="24">
        <f t="shared" si="21"/>
        <v>151562.19</v>
      </c>
      <c r="K114" s="24">
        <f t="shared" si="21"/>
        <v>205197.31</v>
      </c>
      <c r="L114" s="24">
        <f t="shared" si="21"/>
        <v>497381.97</v>
      </c>
      <c r="M114" s="24">
        <f t="shared" si="21"/>
        <v>672383.9</v>
      </c>
      <c r="N114" s="24">
        <f>+N115+N116</f>
        <v>657281.1199999999</v>
      </c>
      <c r="O114" s="41">
        <f t="shared" si="19"/>
        <v>8360595.79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820317.68</v>
      </c>
      <c r="C115" s="24">
        <f t="shared" si="22"/>
        <v>1229165.93</v>
      </c>
      <c r="D115" s="24">
        <f t="shared" si="22"/>
        <v>1429667.83</v>
      </c>
      <c r="E115" s="24">
        <f t="shared" si="22"/>
        <v>217553.27</v>
      </c>
      <c r="F115" s="24">
        <f t="shared" si="22"/>
        <v>528170.25</v>
      </c>
      <c r="G115" s="24">
        <f t="shared" si="22"/>
        <v>710090.27</v>
      </c>
      <c r="H115" s="24">
        <f aca="true" t="shared" si="23" ref="H115:M115">+H50+H67+H74+H111</f>
        <v>605550.16</v>
      </c>
      <c r="I115" s="24">
        <f t="shared" si="23"/>
        <v>548353.16</v>
      </c>
      <c r="J115" s="24">
        <f t="shared" si="23"/>
        <v>150063.33000000002</v>
      </c>
      <c r="K115" s="24">
        <f t="shared" si="23"/>
        <v>197357.1</v>
      </c>
      <c r="L115" s="24">
        <f t="shared" si="23"/>
        <v>495917.3</v>
      </c>
      <c r="M115" s="24">
        <f t="shared" si="23"/>
        <v>663862.81</v>
      </c>
      <c r="N115" s="24">
        <f>+N50+N67+N74+N111</f>
        <v>649926.6599999999</v>
      </c>
      <c r="O115" s="41">
        <f t="shared" si="19"/>
        <v>8245995.75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16664.11</v>
      </c>
      <c r="C116" s="24">
        <f t="shared" si="24"/>
        <v>23151.16</v>
      </c>
      <c r="D116" s="24">
        <f t="shared" si="24"/>
        <v>8110.2</v>
      </c>
      <c r="E116" s="24">
        <f t="shared" si="24"/>
        <v>0</v>
      </c>
      <c r="F116" s="24">
        <f t="shared" si="24"/>
        <v>8204.85</v>
      </c>
      <c r="G116" s="24">
        <f t="shared" si="24"/>
        <v>23052.7</v>
      </c>
      <c r="H116" s="24">
        <f aca="true" t="shared" si="25" ref="H116:M116">IF(+H62+H112+H117&lt;0,0,(H62+H112+H117))</f>
        <v>0</v>
      </c>
      <c r="I116" s="24">
        <f t="shared" si="25"/>
        <v>8737.73</v>
      </c>
      <c r="J116" s="24">
        <f t="shared" si="25"/>
        <v>1498.86</v>
      </c>
      <c r="K116" s="24">
        <f t="shared" si="25"/>
        <v>7840.21</v>
      </c>
      <c r="L116" s="24">
        <f t="shared" si="25"/>
        <v>1464.67</v>
      </c>
      <c r="M116" s="24">
        <f t="shared" si="25"/>
        <v>8521.09</v>
      </c>
      <c r="N116" s="24">
        <f>IF(+N62+N112+N117&lt;0,0,(N62+N112+N117))</f>
        <v>7354.46</v>
      </c>
      <c r="O116" s="41">
        <f t="shared" si="19"/>
        <v>114600.04000000001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8360595.79</v>
      </c>
      <c r="P122" s="45"/>
    </row>
    <row r="123" spans="1:15" ht="18.75" customHeight="1">
      <c r="A123" s="26" t="s">
        <v>118</v>
      </c>
      <c r="B123" s="27">
        <v>106170.35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106170.35</v>
      </c>
    </row>
    <row r="124" spans="1:15" ht="18.75" customHeight="1">
      <c r="A124" s="26" t="s">
        <v>119</v>
      </c>
      <c r="B124" s="27">
        <v>730811.44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730811.44</v>
      </c>
    </row>
    <row r="125" spans="1:15" ht="18.75" customHeight="1">
      <c r="A125" s="26" t="s">
        <v>120</v>
      </c>
      <c r="B125" s="38">
        <v>0</v>
      </c>
      <c r="C125" s="27">
        <v>1252317.09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1252317.09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228611.64</v>
      </c>
      <c r="O139" s="39">
        <f t="shared" si="26"/>
        <v>228611.64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428669.48</v>
      </c>
      <c r="O140" s="39">
        <f t="shared" si="26"/>
        <v>428669.48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217553.27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217553.27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536375.1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536375.1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605550.16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605550.16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151562.19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151562.19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205197.31</v>
      </c>
      <c r="L147" s="38">
        <v>0</v>
      </c>
      <c r="M147" s="38">
        <v>0</v>
      </c>
      <c r="N147" s="38">
        <v>0</v>
      </c>
      <c r="O147" s="39">
        <f t="shared" si="27"/>
        <v>205197.31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733142.97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733142.97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557090.89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557090.89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497381.97</v>
      </c>
      <c r="M152" s="38">
        <v>0</v>
      </c>
      <c r="N152" s="38">
        <v>0</v>
      </c>
      <c r="O152" s="39">
        <f t="shared" si="27"/>
        <v>497381.97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1437778.03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1437778.03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672383.9</v>
      </c>
      <c r="N154" s="75">
        <v>0</v>
      </c>
      <c r="O154" s="74">
        <f t="shared" si="27"/>
        <v>672383.9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2019-07-19T12:10:09Z</dcterms:modified>
  <cp:category/>
  <cp:version/>
  <cp:contentType/>
  <cp:contentStatus/>
</cp:coreProperties>
</file>