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<sst xmlns="http://schemas.openxmlformats.org/spreadsheetml/2006/main" count="167" uniqueCount="161">
  <si>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</si>
  <si>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</si>
  <si>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</si>
  <si>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</si>
  <si>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</si>
  <si>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</si>
  <si>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</si>
  <si>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</si>
  <si>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</si>
  <si>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</si>
  <si>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</si>
  <si>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</si>
  <si>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</si>
  <si>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</si>
  <si>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</si>
  <si>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</si>
  <si>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</si>
  <si>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</si>
  <si>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</si>
  <si>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</si>
  <si>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</si>
  <si>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</si>
  <si>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</si>
  <si>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</si>
  <si>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</si>
  <si>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</si>
  <si>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</si>
  <si>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</si>
  <si>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</si>
  <si>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</si>
  <si>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</si>
  <si>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</si>
  <si>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</si>
  <si>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</si>
  <si>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</si>
  <si>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</si>
  <si>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</si>
  <si>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</si>
  <si>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</si>
  <si>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</si>
  <si>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</si>
  <si>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</si>
  <si>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</si>
  <si>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</si>
  <si>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</si>
  <si>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</si>
  <si>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</si>
  <si>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</si>
  <si>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</si>
  <si>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</si>
  <si>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</si>
  <si>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</si>
  <si>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</si>
  <si>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</si>
  <si>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</si>
  <si>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</si>
  <si>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</si>
  <si>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</si>
  <si>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</si>
  <si>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</si>
  <si>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</si>
  <si>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</si>
  <si>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</si>
  <si>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</si>
  <si>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</si>
  <si>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</si>
  <si>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</si>
  <si>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</si>
  <si>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</si>
  <si>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</si>
  <si>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</si>
  <si>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</si>
  <si>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</si>
  <si>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</si>
  <si>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</si>
  <si>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</si>
  <si>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</si>
  <si>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</si>
  <si>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</si>
  <si>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</si>
  <si>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</si>
  <si>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</si>
  <si>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</si>
  <si>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</si>
  <si>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</si>
  <si>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</si>
  <si>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</si>
  <si>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</si>
  <si>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</si>
  <si>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</si>
  <si>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</si>
  <si>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</si>
  <si>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</si>
  <si>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</si>
  <si>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</si>
  <si>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</si>
  <si>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</si>
  <si>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</si>
  <si>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</si>
  <si>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</si>
  <si>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</si>
  <si>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</si>
  <si>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</si>
  <si>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</si>
  <si>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</si>
  <si>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</si>
  <si>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</si>
  <si>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</si>
  <si>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</si>
  <si>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</si>
  <si>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</si>
  <si>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</si>
  <si>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</si>
  <si>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</si>
  <si>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</si>
  <si>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</si>
  <si>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</si>
  <si>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</si>
  <si>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</si>
  <si>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</si>
  <si>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</si>
  <si>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</si>
  <si>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</si>
  <si>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</si>
  <si>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</si>
  <si>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</si>
  <si>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</si>
  <si>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</si>
  <si>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</si>
  <si>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</si>
  <si>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</si>
  <si>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</si>
  <si>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</si>
  <si>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</si>
  <si>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</si>
  <si>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</si>
  <si>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</si>
  <si>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</si>
  <si>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</si>
  <si>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</si>
  <si>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</si>
  <si>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</si>
  <si>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</si>
  <si>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</si>
  <si>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</si>
  <si>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</si>
  <si>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</si>
  <si>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</si>
  <si>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</si>
  <si>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</si>
  <si>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</si>
  <si>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</si>
  <si>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</si>
  <si>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</si>
  <si>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</si>
  <si>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</si>
  <si>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</si>
  <si>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</si>
  <si>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</si>
  <si>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</si>
  <si>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12/07/19 - VENCIMENTO 19/07/19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</si>
</sst>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495854</v>
      </c>
      <c r="C7" s="9">
        <f t="shared" si="0"/>
        <v>662174</v>
      </c>
      <c r="D7" s="9">
        <f t="shared" si="0"/>
        <v>635146</v>
      </c>
      <c r="E7" s="9">
        <f>+E8+E20+E24+E27</f>
        <v>101912</v>
      </c>
      <c r="F7" s="9">
        <f>+F8+F20+F24+F27</f>
        <v>272167</v>
      </c>
      <c r="G7" s="9">
        <f t="shared" si="0"/>
        <v>428919</v>
      </c>
      <c r="H7" s="9">
        <f t="shared" si="0"/>
        <v>317949</v>
      </c>
      <c r="I7" s="9">
        <f t="shared" si="0"/>
        <v>269564</v>
      </c>
      <c r="J7" s="9">
        <f t="shared" si="0"/>
        <v>133926</v>
      </c>
      <c r="K7" s="9">
        <f t="shared" si="0"/>
        <v>138913</v>
      </c>
      <c r="L7" s="9">
        <f t="shared" si="0"/>
        <v>289556</v>
      </c>
      <c r="M7" s="9">
        <f t="shared" si="0"/>
        <v>412712</v>
      </c>
      <c r="N7" s="9">
        <f t="shared" si="0"/>
        <v>430581</v>
      </c>
      <c r="O7" s="9">
        <f t="shared" si="0"/>
        <v>4589373</v>
      </c>
      <c r="P7" s="43"/>
      <c r="Q7"/>
      <c r="R7"/>
    </row>
    <row r="8" spans="1:18" ht="17.25" customHeight="1">
      <c r="A8" s="10" t="s">
        <v>35</v>
      </c>
      <c r="B8" s="11">
        <f>B9+B12+B16</f>
        <v>252200</v>
      </c>
      <c r="C8" s="11">
        <f aca="true" t="shared" si="1" ref="C8:N8">C9+C12+C16</f>
        <v>346741</v>
      </c>
      <c r="D8" s="11">
        <f t="shared" si="1"/>
        <v>307881</v>
      </c>
      <c r="E8" s="11">
        <f>E9+E12+E16</f>
        <v>46669</v>
      </c>
      <c r="F8" s="11">
        <f>F9+F12+F16</f>
        <v>133572</v>
      </c>
      <c r="G8" s="11">
        <f t="shared" si="1"/>
        <v>223659</v>
      </c>
      <c r="H8" s="11">
        <f t="shared" si="1"/>
        <v>171722</v>
      </c>
      <c r="I8" s="11">
        <f t="shared" si="1"/>
        <v>124791</v>
      </c>
      <c r="J8" s="11">
        <f t="shared" si="1"/>
        <v>70070</v>
      </c>
      <c r="K8" s="11">
        <f t="shared" si="1"/>
        <v>72535</v>
      </c>
      <c r="L8" s="11">
        <f t="shared" si="1"/>
        <v>138809</v>
      </c>
      <c r="M8" s="11">
        <f t="shared" si="1"/>
        <v>207637</v>
      </c>
      <c r="N8" s="11">
        <f t="shared" si="1"/>
        <v>238600</v>
      </c>
      <c r="O8" s="11">
        <f aca="true" t="shared" si="2" ref="O8:O27">SUM(B8:N8)</f>
        <v>2334886</v>
      </c>
      <c r="P8"/>
      <c r="Q8"/>
      <c r="R8"/>
    </row>
    <row r="9" spans="1:18" ht="17.25" customHeight="1">
      <c r="A9" s="15" t="s">
        <v>13</v>
      </c>
      <c r="B9" s="13">
        <f>+B10+B11</f>
        <v>29736</v>
      </c>
      <c r="C9" s="13">
        <f aca="true" t="shared" si="3" ref="C9:N9">+C10+C11</f>
        <v>43814</v>
      </c>
      <c r="D9" s="13">
        <f t="shared" si="3"/>
        <v>36380</v>
      </c>
      <c r="E9" s="13">
        <f>+E10+E11</f>
        <v>6625</v>
      </c>
      <c r="F9" s="13">
        <f>+F10+F11</f>
        <v>14196</v>
      </c>
      <c r="G9" s="13">
        <f t="shared" si="3"/>
        <v>26525</v>
      </c>
      <c r="H9" s="13">
        <f t="shared" si="3"/>
        <v>19515</v>
      </c>
      <c r="I9" s="13">
        <f t="shared" si="3"/>
        <v>10441</v>
      </c>
      <c r="J9" s="13">
        <f t="shared" si="3"/>
        <v>5394</v>
      </c>
      <c r="K9" s="13">
        <f t="shared" si="3"/>
        <v>7053</v>
      </c>
      <c r="L9" s="13">
        <f t="shared" si="3"/>
        <v>8505</v>
      </c>
      <c r="M9" s="13">
        <f t="shared" si="3"/>
        <v>15162</v>
      </c>
      <c r="N9" s="13">
        <f t="shared" si="3"/>
        <v>34779</v>
      </c>
      <c r="O9" s="11">
        <f t="shared" si="2"/>
        <v>258125</v>
      </c>
      <c r="P9"/>
      <c r="Q9"/>
      <c r="R9"/>
    </row>
    <row r="10" spans="1:18" ht="17.25" customHeight="1">
      <c r="A10" s="29" t="s">
        <v>14</v>
      </c>
      <c r="B10" s="13">
        <v>29736</v>
      </c>
      <c r="C10" s="13">
        <v>43814</v>
      </c>
      <c r="D10" s="13">
        <v>36380</v>
      </c>
      <c r="E10" s="13">
        <v>6625</v>
      </c>
      <c r="F10" s="13">
        <v>14196</v>
      </c>
      <c r="G10" s="13">
        <v>26525</v>
      </c>
      <c r="H10" s="13">
        <v>19515</v>
      </c>
      <c r="I10" s="13">
        <v>10441</v>
      </c>
      <c r="J10" s="13">
        <v>5394</v>
      </c>
      <c r="K10" s="13">
        <v>7053</v>
      </c>
      <c r="L10" s="13">
        <v>8505</v>
      </c>
      <c r="M10" s="13">
        <v>15162</v>
      </c>
      <c r="N10" s="13">
        <v>34779</v>
      </c>
      <c r="O10" s="11">
        <f t="shared" si="2"/>
        <v>258125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211115</v>
      </c>
      <c r="C12" s="17">
        <f t="shared" si="4"/>
        <v>286939</v>
      </c>
      <c r="D12" s="17">
        <f t="shared" si="4"/>
        <v>257844</v>
      </c>
      <c r="E12" s="17">
        <f>SUM(E13:E15)</f>
        <v>37578</v>
      </c>
      <c r="F12" s="17">
        <f>SUM(F13:F15)</f>
        <v>113153</v>
      </c>
      <c r="G12" s="17">
        <f t="shared" si="4"/>
        <v>186941</v>
      </c>
      <c r="H12" s="17">
        <f t="shared" si="4"/>
        <v>143974</v>
      </c>
      <c r="I12" s="17">
        <f t="shared" si="4"/>
        <v>107110</v>
      </c>
      <c r="J12" s="17">
        <f t="shared" si="4"/>
        <v>60232</v>
      </c>
      <c r="K12" s="17">
        <f t="shared" si="4"/>
        <v>61782</v>
      </c>
      <c r="L12" s="17">
        <f t="shared" si="4"/>
        <v>122097</v>
      </c>
      <c r="M12" s="17">
        <f t="shared" si="4"/>
        <v>181441</v>
      </c>
      <c r="N12" s="17">
        <f t="shared" si="4"/>
        <v>192817</v>
      </c>
      <c r="O12" s="11">
        <f t="shared" si="2"/>
        <v>1963023</v>
      </c>
      <c r="P12"/>
      <c r="Q12"/>
      <c r="R12"/>
    </row>
    <row r="13" spans="1:18" s="60" customFormat="1" ht="17.25" customHeight="1">
      <c r="A13" s="65" t="s">
        <v>16</v>
      </c>
      <c r="B13" s="66">
        <v>99598</v>
      </c>
      <c r="C13" s="66">
        <v>144588</v>
      </c>
      <c r="D13" s="66">
        <v>133303</v>
      </c>
      <c r="E13" s="66">
        <v>20856</v>
      </c>
      <c r="F13" s="66">
        <v>58162</v>
      </c>
      <c r="G13" s="66">
        <v>93351</v>
      </c>
      <c r="H13" s="66">
        <v>69472</v>
      </c>
      <c r="I13" s="66">
        <v>55669</v>
      </c>
      <c r="J13" s="66">
        <v>28363</v>
      </c>
      <c r="K13" s="66">
        <v>29579</v>
      </c>
      <c r="L13" s="66">
        <v>58890</v>
      </c>
      <c r="M13" s="66">
        <v>84474</v>
      </c>
      <c r="N13" s="66">
        <v>90537</v>
      </c>
      <c r="O13" s="67">
        <f t="shared" si="2"/>
        <v>966842</v>
      </c>
      <c r="P13" s="68"/>
      <c r="Q13" s="69"/>
      <c r="R13"/>
    </row>
    <row r="14" spans="1:18" s="60" customFormat="1" ht="17.25" customHeight="1">
      <c r="A14" s="65" t="s">
        <v>17</v>
      </c>
      <c r="B14" s="66">
        <v>104936</v>
      </c>
      <c r="C14" s="66">
        <v>132185</v>
      </c>
      <c r="D14" s="66">
        <v>117349</v>
      </c>
      <c r="E14" s="66">
        <v>15384</v>
      </c>
      <c r="F14" s="66">
        <v>52398</v>
      </c>
      <c r="G14" s="66">
        <v>87663</v>
      </c>
      <c r="H14" s="66">
        <v>70511</v>
      </c>
      <c r="I14" s="66">
        <v>49001</v>
      </c>
      <c r="J14" s="66">
        <v>30307</v>
      </c>
      <c r="K14" s="66">
        <v>30568</v>
      </c>
      <c r="L14" s="66">
        <v>60816</v>
      </c>
      <c r="M14" s="66">
        <v>92408</v>
      </c>
      <c r="N14" s="66">
        <v>93529</v>
      </c>
      <c r="O14" s="67">
        <f t="shared" si="2"/>
        <v>937055</v>
      </c>
      <c r="P14" s="68"/>
      <c r="Q14"/>
      <c r="R14"/>
    </row>
    <row r="15" spans="1:18" ht="17.25" customHeight="1">
      <c r="A15" s="14" t="s">
        <v>18</v>
      </c>
      <c r="B15" s="13">
        <v>6581</v>
      </c>
      <c r="C15" s="13">
        <v>10166</v>
      </c>
      <c r="D15" s="13">
        <v>7192</v>
      </c>
      <c r="E15" s="13">
        <v>1338</v>
      </c>
      <c r="F15" s="13">
        <v>2593</v>
      </c>
      <c r="G15" s="13">
        <v>5927</v>
      </c>
      <c r="H15" s="13">
        <v>3991</v>
      </c>
      <c r="I15" s="13">
        <v>2440</v>
      </c>
      <c r="J15" s="13">
        <v>1562</v>
      </c>
      <c r="K15" s="13">
        <v>1635</v>
      </c>
      <c r="L15" s="13">
        <v>2391</v>
      </c>
      <c r="M15" s="13">
        <v>4559</v>
      </c>
      <c r="N15" s="13">
        <v>8751</v>
      </c>
      <c r="O15" s="11">
        <f t="shared" si="2"/>
        <v>59126</v>
      </c>
      <c r="P15"/>
      <c r="Q15"/>
      <c r="R15"/>
    </row>
    <row r="16" spans="1:15" ht="17.25" customHeight="1">
      <c r="A16" s="15" t="s">
        <v>31</v>
      </c>
      <c r="B16" s="13">
        <f>B17+B18+B19</f>
        <v>11349</v>
      </c>
      <c r="C16" s="13">
        <f aca="true" t="shared" si="5" ref="C16:N16">C17+C18+C19</f>
        <v>15988</v>
      </c>
      <c r="D16" s="13">
        <f t="shared" si="5"/>
        <v>13657</v>
      </c>
      <c r="E16" s="13">
        <f>E17+E18+E19</f>
        <v>2466</v>
      </c>
      <c r="F16" s="13">
        <f>F17+F18+F19</f>
        <v>6223</v>
      </c>
      <c r="G16" s="13">
        <f t="shared" si="5"/>
        <v>10193</v>
      </c>
      <c r="H16" s="13">
        <f t="shared" si="5"/>
        <v>8233</v>
      </c>
      <c r="I16" s="13">
        <f t="shared" si="5"/>
        <v>7240</v>
      </c>
      <c r="J16" s="13">
        <f t="shared" si="5"/>
        <v>4444</v>
      </c>
      <c r="K16" s="13">
        <f t="shared" si="5"/>
        <v>3700</v>
      </c>
      <c r="L16" s="13">
        <f t="shared" si="5"/>
        <v>8207</v>
      </c>
      <c r="M16" s="13">
        <f t="shared" si="5"/>
        <v>11034</v>
      </c>
      <c r="N16" s="13">
        <f t="shared" si="5"/>
        <v>11004</v>
      </c>
      <c r="O16" s="11">
        <f t="shared" si="2"/>
        <v>113738</v>
      </c>
    </row>
    <row r="17" spans="1:18" ht="17.25" customHeight="1">
      <c r="A17" s="14" t="s">
        <v>32</v>
      </c>
      <c r="B17" s="13">
        <v>11336</v>
      </c>
      <c r="C17" s="13">
        <v>15975</v>
      </c>
      <c r="D17" s="13">
        <v>13649</v>
      </c>
      <c r="E17" s="13">
        <v>2460</v>
      </c>
      <c r="F17" s="13">
        <v>6218</v>
      </c>
      <c r="G17" s="13">
        <v>10182</v>
      </c>
      <c r="H17" s="13">
        <v>8221</v>
      </c>
      <c r="I17" s="13">
        <v>7224</v>
      </c>
      <c r="J17" s="13">
        <v>4438</v>
      </c>
      <c r="K17" s="13">
        <v>3694</v>
      </c>
      <c r="L17" s="13">
        <v>8192</v>
      </c>
      <c r="M17" s="13">
        <v>11015</v>
      </c>
      <c r="N17" s="13">
        <v>10984</v>
      </c>
      <c r="O17" s="11">
        <f t="shared" si="2"/>
        <v>113588</v>
      </c>
      <c r="P17"/>
      <c r="Q17"/>
      <c r="R17"/>
    </row>
    <row r="18" spans="1:18" ht="17.25" customHeight="1">
      <c r="A18" s="14" t="s">
        <v>33</v>
      </c>
      <c r="B18" s="13">
        <v>4</v>
      </c>
      <c r="C18" s="13">
        <v>3</v>
      </c>
      <c r="D18" s="13">
        <v>3</v>
      </c>
      <c r="E18" s="13">
        <v>4</v>
      </c>
      <c r="F18" s="13">
        <v>2</v>
      </c>
      <c r="G18" s="13">
        <v>1</v>
      </c>
      <c r="H18" s="13">
        <v>7</v>
      </c>
      <c r="I18" s="13">
        <v>13</v>
      </c>
      <c r="J18" s="13">
        <v>4</v>
      </c>
      <c r="K18" s="13">
        <v>4</v>
      </c>
      <c r="L18" s="13">
        <v>5</v>
      </c>
      <c r="M18" s="13">
        <v>8</v>
      </c>
      <c r="N18" s="13">
        <v>9</v>
      </c>
      <c r="O18" s="11">
        <f t="shared" si="2"/>
        <v>67</v>
      </c>
      <c r="P18"/>
      <c r="Q18"/>
      <c r="R18"/>
    </row>
    <row r="19" spans="1:18" ht="17.25" customHeight="1">
      <c r="A19" s="14" t="s">
        <v>34</v>
      </c>
      <c r="B19" s="13">
        <v>9</v>
      </c>
      <c r="C19" s="13">
        <v>10</v>
      </c>
      <c r="D19" s="13">
        <v>5</v>
      </c>
      <c r="E19" s="13">
        <v>2</v>
      </c>
      <c r="F19" s="13">
        <v>3</v>
      </c>
      <c r="G19" s="13">
        <v>10</v>
      </c>
      <c r="H19" s="13">
        <v>5</v>
      </c>
      <c r="I19" s="13">
        <v>3</v>
      </c>
      <c r="J19" s="13">
        <v>2</v>
      </c>
      <c r="K19" s="13">
        <v>2</v>
      </c>
      <c r="L19" s="13">
        <v>10</v>
      </c>
      <c r="M19" s="13">
        <v>11</v>
      </c>
      <c r="N19" s="13">
        <v>11</v>
      </c>
      <c r="O19" s="11">
        <f t="shared" si="2"/>
        <v>83</v>
      </c>
      <c r="P19"/>
      <c r="Q19"/>
      <c r="R19"/>
    </row>
    <row r="20" spans="1:18" ht="17.25" customHeight="1">
      <c r="A20" s="16" t="s">
        <v>19</v>
      </c>
      <c r="B20" s="11">
        <f>+B21+B22+B23</f>
        <v>150240</v>
      </c>
      <c r="C20" s="11">
        <f aca="true" t="shared" si="6" ref="C20:N20">+C21+C22+C23</f>
        <v>178090</v>
      </c>
      <c r="D20" s="11">
        <f t="shared" si="6"/>
        <v>183602</v>
      </c>
      <c r="E20" s="11">
        <f>+E21+E22+E23</f>
        <v>29676</v>
      </c>
      <c r="F20" s="11">
        <f>+F21+F22+F23</f>
        <v>74444</v>
      </c>
      <c r="G20" s="11">
        <f t="shared" si="6"/>
        <v>116090</v>
      </c>
      <c r="H20" s="11">
        <f t="shared" si="6"/>
        <v>88901</v>
      </c>
      <c r="I20" s="11">
        <f t="shared" si="6"/>
        <v>100827</v>
      </c>
      <c r="J20" s="11">
        <f t="shared" si="6"/>
        <v>47622</v>
      </c>
      <c r="K20" s="11">
        <f t="shared" si="6"/>
        <v>46649</v>
      </c>
      <c r="L20" s="11">
        <f t="shared" si="6"/>
        <v>109925</v>
      </c>
      <c r="M20" s="11">
        <f t="shared" si="6"/>
        <v>146859</v>
      </c>
      <c r="N20" s="11">
        <f t="shared" si="6"/>
        <v>117473</v>
      </c>
      <c r="O20" s="11">
        <f t="shared" si="2"/>
        <v>1390398</v>
      </c>
      <c r="P20"/>
      <c r="Q20"/>
      <c r="R20"/>
    </row>
    <row r="21" spans="1:18" s="60" customFormat="1" ht="17.25" customHeight="1">
      <c r="A21" s="54" t="s">
        <v>20</v>
      </c>
      <c r="B21" s="66">
        <v>76339</v>
      </c>
      <c r="C21" s="66">
        <v>98951</v>
      </c>
      <c r="D21" s="66">
        <v>105079</v>
      </c>
      <c r="E21" s="66">
        <v>17814</v>
      </c>
      <c r="F21" s="66">
        <v>41363</v>
      </c>
      <c r="G21" s="66">
        <v>63799</v>
      </c>
      <c r="H21" s="66">
        <v>46873</v>
      </c>
      <c r="I21" s="66">
        <v>57170</v>
      </c>
      <c r="J21" s="66">
        <v>24499</v>
      </c>
      <c r="K21" s="66">
        <v>24590</v>
      </c>
      <c r="L21" s="66">
        <v>57038</v>
      </c>
      <c r="M21" s="66">
        <v>72825</v>
      </c>
      <c r="N21" s="66">
        <v>62917</v>
      </c>
      <c r="O21" s="67">
        <f t="shared" si="2"/>
        <v>749257</v>
      </c>
      <c r="P21" s="68"/>
      <c r="Q21"/>
      <c r="R21"/>
    </row>
    <row r="22" spans="1:18" s="60" customFormat="1" ht="17.25" customHeight="1">
      <c r="A22" s="54" t="s">
        <v>21</v>
      </c>
      <c r="B22" s="66">
        <v>70580</v>
      </c>
      <c r="C22" s="66">
        <v>74746</v>
      </c>
      <c r="D22" s="66">
        <v>74749</v>
      </c>
      <c r="E22" s="66">
        <v>11178</v>
      </c>
      <c r="F22" s="66">
        <v>31841</v>
      </c>
      <c r="G22" s="66">
        <v>49981</v>
      </c>
      <c r="H22" s="66">
        <v>40182</v>
      </c>
      <c r="I22" s="66">
        <v>42001</v>
      </c>
      <c r="J22" s="66">
        <v>22305</v>
      </c>
      <c r="K22" s="66">
        <v>21167</v>
      </c>
      <c r="L22" s="66">
        <v>51256</v>
      </c>
      <c r="M22" s="66">
        <v>71215</v>
      </c>
      <c r="N22" s="66">
        <v>51190</v>
      </c>
      <c r="O22" s="67">
        <f t="shared" si="2"/>
        <v>612391</v>
      </c>
      <c r="P22" s="68"/>
      <c r="Q22"/>
      <c r="R22"/>
    </row>
    <row r="23" spans="1:18" ht="17.25" customHeight="1">
      <c r="A23" s="12" t="s">
        <v>22</v>
      </c>
      <c r="B23" s="13">
        <v>3321</v>
      </c>
      <c r="C23" s="13">
        <v>4393</v>
      </c>
      <c r="D23" s="13">
        <v>3774</v>
      </c>
      <c r="E23" s="13">
        <v>684</v>
      </c>
      <c r="F23" s="13">
        <v>1240</v>
      </c>
      <c r="G23" s="13">
        <v>2310</v>
      </c>
      <c r="H23" s="13">
        <v>1846</v>
      </c>
      <c r="I23" s="13">
        <v>1656</v>
      </c>
      <c r="J23" s="13">
        <v>818</v>
      </c>
      <c r="K23" s="13">
        <v>892</v>
      </c>
      <c r="L23" s="13">
        <v>1631</v>
      </c>
      <c r="M23" s="13">
        <v>2819</v>
      </c>
      <c r="N23" s="13">
        <v>3366</v>
      </c>
      <c r="O23" s="11">
        <f t="shared" si="2"/>
        <v>28750</v>
      </c>
      <c r="P23"/>
      <c r="Q23"/>
      <c r="R23"/>
    </row>
    <row r="24" spans="1:18" ht="17.25" customHeight="1">
      <c r="A24" s="16" t="s">
        <v>23</v>
      </c>
      <c r="B24" s="13">
        <f>+B25+B26</f>
        <v>93414</v>
      </c>
      <c r="C24" s="13">
        <f aca="true" t="shared" si="7" ref="C24:N24">+C25+C26</f>
        <v>137343</v>
      </c>
      <c r="D24" s="13">
        <f t="shared" si="7"/>
        <v>143663</v>
      </c>
      <c r="E24" s="13">
        <f>+E25+E26</f>
        <v>25567</v>
      </c>
      <c r="F24" s="13">
        <f>+F25+F26</f>
        <v>64151</v>
      </c>
      <c r="G24" s="13">
        <f t="shared" si="7"/>
        <v>89170</v>
      </c>
      <c r="H24" s="13">
        <f t="shared" si="7"/>
        <v>57326</v>
      </c>
      <c r="I24" s="13">
        <f t="shared" si="7"/>
        <v>43946</v>
      </c>
      <c r="J24" s="13">
        <f t="shared" si="7"/>
        <v>16234</v>
      </c>
      <c r="K24" s="13">
        <f t="shared" si="7"/>
        <v>19729</v>
      </c>
      <c r="L24" s="13">
        <f t="shared" si="7"/>
        <v>40822</v>
      </c>
      <c r="M24" s="13">
        <f t="shared" si="7"/>
        <v>58216</v>
      </c>
      <c r="N24" s="13">
        <f t="shared" si="7"/>
        <v>70708</v>
      </c>
      <c r="O24" s="11">
        <f t="shared" si="2"/>
        <v>860289</v>
      </c>
      <c r="P24" s="44"/>
      <c r="Q24"/>
      <c r="R24"/>
    </row>
    <row r="25" spans="1:18" ht="17.25" customHeight="1">
      <c r="A25" s="12" t="s">
        <v>36</v>
      </c>
      <c r="B25" s="13">
        <v>73642</v>
      </c>
      <c r="C25" s="13">
        <v>113118</v>
      </c>
      <c r="D25" s="13">
        <v>116486</v>
      </c>
      <c r="E25" s="13">
        <v>22114</v>
      </c>
      <c r="F25" s="13">
        <v>50251</v>
      </c>
      <c r="G25" s="13">
        <v>74479</v>
      </c>
      <c r="H25" s="13">
        <v>45789</v>
      </c>
      <c r="I25" s="13">
        <v>35638</v>
      </c>
      <c r="J25" s="13">
        <v>13634</v>
      </c>
      <c r="K25" s="13">
        <v>16706</v>
      </c>
      <c r="L25" s="13">
        <v>32609</v>
      </c>
      <c r="M25" s="13">
        <v>48379</v>
      </c>
      <c r="N25" s="13">
        <v>58619</v>
      </c>
      <c r="O25" s="11">
        <f t="shared" si="2"/>
        <v>701464</v>
      </c>
      <c r="P25" s="43"/>
      <c r="Q25"/>
      <c r="R25"/>
    </row>
    <row r="26" spans="1:18" ht="17.25" customHeight="1">
      <c r="A26" s="12" t="s">
        <v>37</v>
      </c>
      <c r="B26" s="13">
        <v>19772</v>
      </c>
      <c r="C26" s="13">
        <v>24225</v>
      </c>
      <c r="D26" s="13">
        <v>27177</v>
      </c>
      <c r="E26" s="13">
        <v>3453</v>
      </c>
      <c r="F26" s="13">
        <v>13900</v>
      </c>
      <c r="G26" s="13">
        <v>14691</v>
      </c>
      <c r="H26" s="13">
        <v>11537</v>
      </c>
      <c r="I26" s="13">
        <v>8308</v>
      </c>
      <c r="J26" s="13">
        <v>2600</v>
      </c>
      <c r="K26" s="13">
        <v>3023</v>
      </c>
      <c r="L26" s="13">
        <v>8213</v>
      </c>
      <c r="M26" s="13">
        <v>9837</v>
      </c>
      <c r="N26" s="13">
        <v>12089</v>
      </c>
      <c r="O26" s="11">
        <f t="shared" si="2"/>
        <v>158825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3800</v>
      </c>
      <c r="O27" s="11">
        <f t="shared" si="2"/>
        <v>3800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69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69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21552.16</v>
      </c>
      <c r="O37" s="23">
        <f>SUM(B37:N37)</f>
        <v>21552.16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1579919.11</v>
      </c>
      <c r="C49" s="22">
        <f aca="true" t="shared" si="11" ref="C49:N49">+C50+C62</f>
        <v>2364611.2300000004</v>
      </c>
      <c r="D49" s="22">
        <f t="shared" si="11"/>
        <v>2469906.88</v>
      </c>
      <c r="E49" s="22">
        <f t="shared" si="11"/>
        <v>537962.87</v>
      </c>
      <c r="F49" s="22">
        <f t="shared" si="11"/>
        <v>906395.65</v>
      </c>
      <c r="G49" s="22">
        <f t="shared" si="11"/>
        <v>1467880.4</v>
      </c>
      <c r="H49" s="22">
        <f t="shared" si="11"/>
        <v>1173317.7800000003</v>
      </c>
      <c r="I49" s="22">
        <f>+I50+I62</f>
        <v>935613.9600000001</v>
      </c>
      <c r="J49" s="22">
        <f t="shared" si="11"/>
        <v>411196.55</v>
      </c>
      <c r="K49" s="22">
        <f>+K50+K62</f>
        <v>388741.30000000005</v>
      </c>
      <c r="L49" s="22">
        <f>+L50+L62</f>
        <v>827043.7600000001</v>
      </c>
      <c r="M49" s="22">
        <f>+M50+M62</f>
        <v>1210014.7000000002</v>
      </c>
      <c r="N49" s="22">
        <f t="shared" si="11"/>
        <v>1429943.1199999999</v>
      </c>
      <c r="O49" s="22">
        <f>SUM(B49:N49)</f>
        <v>15702547.310000004</v>
      </c>
      <c r="P49"/>
      <c r="Q49"/>
      <c r="R49"/>
    </row>
    <row r="50" spans="1:18" ht="17.25" customHeight="1">
      <c r="A50" s="16" t="s">
        <v>55</v>
      </c>
      <c r="B50" s="23">
        <f>SUM(B51:B61)</f>
        <v>1563255</v>
      </c>
      <c r="C50" s="23">
        <f aca="true" t="shared" si="12" ref="C50:N50">SUM(C51:C61)</f>
        <v>2341460.0700000003</v>
      </c>
      <c r="D50" s="23">
        <f t="shared" si="12"/>
        <v>2461796.6799999997</v>
      </c>
      <c r="E50" s="23">
        <f t="shared" si="12"/>
        <v>537962.87</v>
      </c>
      <c r="F50" s="23">
        <f t="shared" si="12"/>
        <v>898190.8</v>
      </c>
      <c r="G50" s="23">
        <f t="shared" si="12"/>
        <v>1444827.7</v>
      </c>
      <c r="H50" s="23">
        <f t="shared" si="12"/>
        <v>1173317.7800000003</v>
      </c>
      <c r="I50" s="23">
        <f>SUM(I51:I61)</f>
        <v>926876.2300000001</v>
      </c>
      <c r="J50" s="23">
        <f t="shared" si="12"/>
        <v>409697.69</v>
      </c>
      <c r="K50" s="23">
        <f>SUM(K51:K61)</f>
        <v>380901.09</v>
      </c>
      <c r="L50" s="23">
        <f>SUM(L51:L61)</f>
        <v>825579.0900000001</v>
      </c>
      <c r="M50" s="23">
        <f>SUM(M51:M61)</f>
        <v>1201493.61</v>
      </c>
      <c r="N50" s="23">
        <f t="shared" si="12"/>
        <v>1422588.66</v>
      </c>
      <c r="O50" s="23">
        <f>SUM(B50:N50)</f>
        <v>15587947.269999998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1559163.32</v>
      </c>
      <c r="C51" s="23">
        <f t="shared" si="13"/>
        <v>2335686.35</v>
      </c>
      <c r="D51" s="23">
        <f t="shared" si="13"/>
        <v>2455410.92</v>
      </c>
      <c r="E51" s="23">
        <f t="shared" si="13"/>
        <v>537962.87</v>
      </c>
      <c r="F51" s="23">
        <f t="shared" si="13"/>
        <v>895973.76</v>
      </c>
      <c r="G51" s="23">
        <f t="shared" si="13"/>
        <v>1441382.3</v>
      </c>
      <c r="H51" s="23">
        <f t="shared" si="13"/>
        <v>1164774.37</v>
      </c>
      <c r="I51" s="23">
        <f t="shared" si="13"/>
        <v>923499.31</v>
      </c>
      <c r="J51" s="23">
        <f t="shared" si="13"/>
        <v>408353.77</v>
      </c>
      <c r="K51" s="23">
        <f t="shared" si="13"/>
        <v>379677.01</v>
      </c>
      <c r="L51" s="23">
        <f t="shared" si="13"/>
        <v>823323.53</v>
      </c>
      <c r="M51" s="23">
        <f t="shared" si="13"/>
        <v>1198887.09</v>
      </c>
      <c r="N51" s="23">
        <f t="shared" si="13"/>
        <v>1397321.46</v>
      </c>
      <c r="O51" s="23">
        <f>SUM(B51:N51)</f>
        <v>15521416.059999999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21552.16</v>
      </c>
      <c r="O55" s="23">
        <f>SUM(B55:N55)</f>
        <v>21552.16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6638.81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16664.11</v>
      </c>
      <c r="C62" s="36">
        <v>23151.16</v>
      </c>
      <c r="D62" s="36">
        <v>8110.2</v>
      </c>
      <c r="E62" s="19">
        <v>0</v>
      </c>
      <c r="F62" s="36">
        <v>8204.85</v>
      </c>
      <c r="G62" s="36">
        <v>23052.7</v>
      </c>
      <c r="H62" s="36">
        <v>0</v>
      </c>
      <c r="I62" s="36">
        <v>8737.73</v>
      </c>
      <c r="J62" s="36">
        <v>1498.86</v>
      </c>
      <c r="K62" s="36">
        <v>7840.21</v>
      </c>
      <c r="L62" s="36">
        <v>1464.67</v>
      </c>
      <c r="M62" s="36">
        <v>8521.09</v>
      </c>
      <c r="N62" s="36">
        <v>7354.46</v>
      </c>
      <c r="O62" s="36">
        <f>SUM(B62:N62)</f>
        <v>114600.04000000001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-198570.63</v>
      </c>
      <c r="C66" s="35">
        <f t="shared" si="14"/>
        <v>-247554.88999999998</v>
      </c>
      <c r="D66" s="35">
        <f t="shared" si="14"/>
        <v>-247874.30000000005</v>
      </c>
      <c r="E66" s="35">
        <f t="shared" si="14"/>
        <v>-151407.54</v>
      </c>
      <c r="F66" s="35">
        <f t="shared" si="14"/>
        <v>-77832.04000000001</v>
      </c>
      <c r="G66" s="35">
        <f t="shared" si="14"/>
        <v>-216684.22</v>
      </c>
      <c r="H66" s="35">
        <f t="shared" si="14"/>
        <v>-127628.81999999999</v>
      </c>
      <c r="I66" s="35">
        <f t="shared" si="14"/>
        <v>-133977.57</v>
      </c>
      <c r="J66" s="35">
        <f t="shared" si="14"/>
        <v>-38654.96000000001</v>
      </c>
      <c r="K66" s="35">
        <f t="shared" si="14"/>
        <v>-14114.05</v>
      </c>
      <c r="L66" s="35">
        <f t="shared" si="14"/>
        <v>-90923.73999999999</v>
      </c>
      <c r="M66" s="35">
        <f t="shared" si="14"/>
        <v>-107389.92</v>
      </c>
      <c r="N66" s="35">
        <f t="shared" si="14"/>
        <v>-175292.64</v>
      </c>
      <c r="O66" s="35">
        <f aca="true" t="shared" si="15" ref="O66:O74">SUM(B66:N66)</f>
        <v>-1827905.3200000003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-174963.81</v>
      </c>
      <c r="C67" s="35">
        <f t="shared" si="16"/>
        <v>-194500.55</v>
      </c>
      <c r="D67" s="35">
        <f t="shared" si="16"/>
        <v>-174540.97000000003</v>
      </c>
      <c r="E67" s="35">
        <f t="shared" si="16"/>
        <v>-28487.5</v>
      </c>
      <c r="F67" s="35">
        <f t="shared" si="16"/>
        <v>-61042.8</v>
      </c>
      <c r="G67" s="35">
        <f t="shared" si="16"/>
        <v>-191410.75</v>
      </c>
      <c r="H67" s="35">
        <f t="shared" si="16"/>
        <v>-84211.2</v>
      </c>
      <c r="I67" s="35">
        <f t="shared" si="16"/>
        <v>-111346.13</v>
      </c>
      <c r="J67" s="35">
        <f t="shared" si="16"/>
        <v>-31565.910000000003</v>
      </c>
      <c r="K67" s="35">
        <f t="shared" si="16"/>
        <v>-42164.14</v>
      </c>
      <c r="L67" s="35">
        <f t="shared" si="16"/>
        <v>-53960.46</v>
      </c>
      <c r="M67" s="35">
        <f t="shared" si="16"/>
        <v>-92333.11</v>
      </c>
      <c r="N67" s="35">
        <f t="shared" si="16"/>
        <v>-149549.7</v>
      </c>
      <c r="O67" s="35">
        <f t="shared" si="15"/>
        <v>-1390077.03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-127864.8</v>
      </c>
      <c r="C68" s="57">
        <f aca="true" t="shared" si="17" ref="C68:N68">-ROUND(C9*$D$3,2)</f>
        <v>-188400.2</v>
      </c>
      <c r="D68" s="57">
        <f t="shared" si="17"/>
        <v>-156434</v>
      </c>
      <c r="E68" s="57">
        <f t="shared" si="17"/>
        <v>-28487.5</v>
      </c>
      <c r="F68" s="57">
        <f t="shared" si="17"/>
        <v>-61042.8</v>
      </c>
      <c r="G68" s="57">
        <f t="shared" si="17"/>
        <v>-114057.5</v>
      </c>
      <c r="H68" s="57">
        <f>-ROUND((H9+H29)*$D$3,2)</f>
        <v>-84211.2</v>
      </c>
      <c r="I68" s="57">
        <f t="shared" si="17"/>
        <v>-44896.3</v>
      </c>
      <c r="J68" s="57">
        <f t="shared" si="17"/>
        <v>-23194.2</v>
      </c>
      <c r="K68" s="57">
        <f t="shared" si="17"/>
        <v>-30327.9</v>
      </c>
      <c r="L68" s="57">
        <f t="shared" si="17"/>
        <v>-36571.5</v>
      </c>
      <c r="M68" s="57">
        <f t="shared" si="17"/>
        <v>-65196.6</v>
      </c>
      <c r="N68" s="57">
        <f t="shared" si="17"/>
        <v>-149549.7</v>
      </c>
      <c r="O68" s="57">
        <f t="shared" si="15"/>
        <v>-1110234.2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-17.2</v>
      </c>
      <c r="C70" s="35">
        <v>-12.9</v>
      </c>
      <c r="D70" s="19">
        <v>-51.6</v>
      </c>
      <c r="E70" s="19">
        <v>0</v>
      </c>
      <c r="F70" s="19">
        <v>0</v>
      </c>
      <c r="G70" s="19">
        <v>-77.4</v>
      </c>
      <c r="H70" s="19">
        <v>0</v>
      </c>
      <c r="I70" s="19">
        <v>-116.1</v>
      </c>
      <c r="J70" s="35">
        <v>-5.56</v>
      </c>
      <c r="K70" s="19">
        <v>-7.86</v>
      </c>
      <c r="L70" s="19">
        <v>-11.55</v>
      </c>
      <c r="M70" s="19">
        <v>-18.03</v>
      </c>
      <c r="N70" s="19">
        <v>0</v>
      </c>
      <c r="O70" s="35">
        <f t="shared" si="15"/>
        <v>-318.20000000000005</v>
      </c>
      <c r="P70"/>
      <c r="Q70"/>
      <c r="R70"/>
    </row>
    <row r="71" spans="1:18" ht="18.75" customHeight="1">
      <c r="A71" s="12" t="s">
        <v>71</v>
      </c>
      <c r="B71" s="35">
        <v>-1466.3</v>
      </c>
      <c r="C71" s="35">
        <v>-743.9</v>
      </c>
      <c r="D71" s="19">
        <v>-963.2</v>
      </c>
      <c r="E71" s="19">
        <v>0</v>
      </c>
      <c r="F71" s="19">
        <v>0</v>
      </c>
      <c r="G71" s="19">
        <v>-1023.4</v>
      </c>
      <c r="H71" s="19">
        <v>0</v>
      </c>
      <c r="I71" s="19">
        <v>-692.3</v>
      </c>
      <c r="J71" s="35">
        <v>-42.82</v>
      </c>
      <c r="K71" s="19">
        <v>-60.54</v>
      </c>
      <c r="L71" s="19">
        <v>-88.95</v>
      </c>
      <c r="M71" s="19">
        <v>-138.79</v>
      </c>
      <c r="N71" s="19">
        <v>0</v>
      </c>
      <c r="O71" s="35">
        <f t="shared" si="15"/>
        <v>-5220.199999999999</v>
      </c>
      <c r="P71"/>
      <c r="Q71"/>
      <c r="R71"/>
    </row>
    <row r="72" spans="1:18" ht="18.75" customHeight="1">
      <c r="A72" s="12" t="s">
        <v>72</v>
      </c>
      <c r="B72" s="35">
        <v>-45615.51</v>
      </c>
      <c r="C72" s="35">
        <v>-5343.55</v>
      </c>
      <c r="D72" s="19">
        <v>-17092.17</v>
      </c>
      <c r="E72" s="19">
        <v>0</v>
      </c>
      <c r="F72" s="19">
        <v>0</v>
      </c>
      <c r="G72" s="19">
        <v>-76252.45</v>
      </c>
      <c r="H72" s="19">
        <v>0</v>
      </c>
      <c r="I72" s="19">
        <v>-65641.43</v>
      </c>
      <c r="J72" s="35">
        <v>-8323.33</v>
      </c>
      <c r="K72" s="19">
        <v>-11767.84</v>
      </c>
      <c r="L72" s="19">
        <v>-17288.46</v>
      </c>
      <c r="M72" s="19">
        <v>-26979.69</v>
      </c>
      <c r="N72" s="19">
        <v>0</v>
      </c>
      <c r="O72" s="35">
        <f t="shared" si="15"/>
        <v>-274304.42999999993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-23606.82</v>
      </c>
      <c r="C74" s="57">
        <f t="shared" si="18"/>
        <v>-53054.34</v>
      </c>
      <c r="D74" s="35">
        <f t="shared" si="18"/>
        <v>-73333.33</v>
      </c>
      <c r="E74" s="35">
        <f t="shared" si="18"/>
        <v>-122920.04000000001</v>
      </c>
      <c r="F74" s="35">
        <f t="shared" si="18"/>
        <v>-16789.239999999998</v>
      </c>
      <c r="G74" s="35">
        <f t="shared" si="18"/>
        <v>-25273.47</v>
      </c>
      <c r="H74" s="35">
        <f t="shared" si="18"/>
        <v>-43417.619999999995</v>
      </c>
      <c r="I74" s="35">
        <f t="shared" si="18"/>
        <v>-22631.440000000002</v>
      </c>
      <c r="J74" s="35">
        <f t="shared" si="18"/>
        <v>-7089.049999999999</v>
      </c>
      <c r="K74" s="35">
        <f t="shared" si="18"/>
        <v>28050.09</v>
      </c>
      <c r="L74" s="35">
        <f t="shared" si="18"/>
        <v>-36963.28</v>
      </c>
      <c r="M74" s="35">
        <f t="shared" si="18"/>
        <v>-15056.810000000001</v>
      </c>
      <c r="N74" s="57">
        <f t="shared" si="18"/>
        <v>-25742.940000000002</v>
      </c>
      <c r="O74" s="57">
        <f t="shared" si="15"/>
        <v>-437828.2899999999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-13851.36</v>
      </c>
      <c r="C79" s="35">
        <v>-20107.73</v>
      </c>
      <c r="D79" s="35">
        <v>-19008.64</v>
      </c>
      <c r="E79" s="35">
        <v>-4805</v>
      </c>
      <c r="F79" s="35">
        <v>-9905.91</v>
      </c>
      <c r="G79" s="35">
        <v>-13330</v>
      </c>
      <c r="H79" s="35">
        <v>-9905.91</v>
      </c>
      <c r="I79" s="35">
        <v>-8412.27</v>
      </c>
      <c r="J79" s="35">
        <v>-3945.45</v>
      </c>
      <c r="K79" s="35">
        <v>-3945.45</v>
      </c>
      <c r="L79" s="35">
        <v>-8017.73</v>
      </c>
      <c r="M79" s="35">
        <v>-12005.45</v>
      </c>
      <c r="N79" s="35">
        <v>-13668.19</v>
      </c>
      <c r="O79" s="57">
        <f>SUM(B79:N79)</f>
        <v>-140909.09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35">
        <v>-9755.46</v>
      </c>
      <c r="C81" s="35">
        <v>-32926.58</v>
      </c>
      <c r="D81" s="35">
        <v>-53256.94</v>
      </c>
      <c r="E81" s="35">
        <v>-8127</v>
      </c>
      <c r="F81" s="35">
        <v>-6883.33</v>
      </c>
      <c r="G81" s="35">
        <v>-11943.47</v>
      </c>
      <c r="H81" s="35">
        <v>-33131.06</v>
      </c>
      <c r="I81" s="35">
        <v>-14219.17</v>
      </c>
      <c r="J81" s="35">
        <v>-3143.6</v>
      </c>
      <c r="K81" s="35">
        <v>-8004.46</v>
      </c>
      <c r="L81" s="35">
        <v>-28945.55</v>
      </c>
      <c r="M81" s="35">
        <v>-3051.36</v>
      </c>
      <c r="N81" s="35">
        <v>-12074.75</v>
      </c>
      <c r="O81" s="57">
        <f>SUM(B81:N81)</f>
        <v>-225462.73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5">
        <v>40000</v>
      </c>
      <c r="L87" s="19">
        <v>0</v>
      </c>
      <c r="M87" s="19">
        <v>0</v>
      </c>
      <c r="N87" s="19">
        <v>0</v>
      </c>
      <c r="O87" s="57">
        <f>SUM(B87:N87)</f>
        <v>40000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1381348.48</v>
      </c>
      <c r="C114" s="24">
        <f t="shared" si="20"/>
        <v>2117056.3400000003</v>
      </c>
      <c r="D114" s="24">
        <f t="shared" si="20"/>
        <v>2222032.5799999996</v>
      </c>
      <c r="E114" s="24">
        <f t="shared" si="20"/>
        <v>386555.32999999996</v>
      </c>
      <c r="F114" s="24">
        <f t="shared" si="20"/>
        <v>828563.61</v>
      </c>
      <c r="G114" s="24">
        <f t="shared" si="20"/>
        <v>1251196.18</v>
      </c>
      <c r="H114" s="24">
        <f aca="true" t="shared" si="21" ref="H114:M114">+H115+H116</f>
        <v>1045688.9600000003</v>
      </c>
      <c r="I114" s="24">
        <f t="shared" si="21"/>
        <v>801636.3900000001</v>
      </c>
      <c r="J114" s="24">
        <f t="shared" si="21"/>
        <v>372541.59</v>
      </c>
      <c r="K114" s="24">
        <f t="shared" si="21"/>
        <v>374627.25000000006</v>
      </c>
      <c r="L114" s="24">
        <f t="shared" si="21"/>
        <v>736120.0200000001</v>
      </c>
      <c r="M114" s="24">
        <f t="shared" si="21"/>
        <v>1102624.78</v>
      </c>
      <c r="N114" s="24">
        <f>+N115+N116</f>
        <v>1254650.48</v>
      </c>
      <c r="O114" s="41">
        <f t="shared" si="19"/>
        <v>13874641.99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1364684.3699999999</v>
      </c>
      <c r="C115" s="24">
        <f t="shared" si="22"/>
        <v>2093905.1800000004</v>
      </c>
      <c r="D115" s="24">
        <f t="shared" si="22"/>
        <v>2213922.3799999994</v>
      </c>
      <c r="E115" s="24">
        <f t="shared" si="22"/>
        <v>386555.32999999996</v>
      </c>
      <c r="F115" s="24">
        <f t="shared" si="22"/>
        <v>820358.76</v>
      </c>
      <c r="G115" s="24">
        <f t="shared" si="22"/>
        <v>1228143.48</v>
      </c>
      <c r="H115" s="24">
        <f aca="true" t="shared" si="23" ref="H115:M115">+H50+H67+H74+H111</f>
        <v>1045688.9600000003</v>
      </c>
      <c r="I115" s="24">
        <f t="shared" si="23"/>
        <v>792898.6600000001</v>
      </c>
      <c r="J115" s="24">
        <f t="shared" si="23"/>
        <v>371042.73000000004</v>
      </c>
      <c r="K115" s="24">
        <f t="shared" si="23"/>
        <v>366787.04000000004</v>
      </c>
      <c r="L115" s="24">
        <f t="shared" si="23"/>
        <v>734655.3500000001</v>
      </c>
      <c r="M115" s="24">
        <f t="shared" si="23"/>
        <v>1094103.69</v>
      </c>
      <c r="N115" s="24">
        <f>+N50+N67+N74+N111</f>
        <v>1247296.02</v>
      </c>
      <c r="O115" s="41">
        <f t="shared" si="19"/>
        <v>13760041.95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16664.11</v>
      </c>
      <c r="C116" s="24">
        <f t="shared" si="24"/>
        <v>23151.16</v>
      </c>
      <c r="D116" s="24">
        <f t="shared" si="24"/>
        <v>8110.2</v>
      </c>
      <c r="E116" s="24">
        <f t="shared" si="24"/>
        <v>0</v>
      </c>
      <c r="F116" s="24">
        <f t="shared" si="24"/>
        <v>8204.85</v>
      </c>
      <c r="G116" s="24">
        <f t="shared" si="24"/>
        <v>23052.7</v>
      </c>
      <c r="H116" s="24">
        <f aca="true" t="shared" si="25" ref="H116:M116">IF(+H62+H112+H117&lt;0,0,(H62+H112+H117))</f>
        <v>0</v>
      </c>
      <c r="I116" s="24">
        <f t="shared" si="25"/>
        <v>8737.73</v>
      </c>
      <c r="J116" s="24">
        <f t="shared" si="25"/>
        <v>1498.86</v>
      </c>
      <c r="K116" s="24">
        <f t="shared" si="25"/>
        <v>7840.21</v>
      </c>
      <c r="L116" s="24">
        <f t="shared" si="25"/>
        <v>1464.67</v>
      </c>
      <c r="M116" s="24">
        <f t="shared" si="25"/>
        <v>8521.09</v>
      </c>
      <c r="N116" s="24">
        <f>IF(+N62+N112+N117&lt;0,0,(N62+N112+N117))</f>
        <v>7354.46</v>
      </c>
      <c r="O116" s="41">
        <f t="shared" si="19"/>
        <v>114600.04000000001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13874641.99</v>
      </c>
      <c r="P122" s="45"/>
    </row>
    <row r="123" spans="1:15" ht="18.75" customHeight="1">
      <c r="A123" s="26" t="s">
        <v>118</v>
      </c>
      <c r="B123" s="27">
        <v>175005.89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175005.89</v>
      </c>
    </row>
    <row r="124" spans="1:15" ht="18.75" customHeight="1">
      <c r="A124" s="26" t="s">
        <v>119</v>
      </c>
      <c r="B124" s="27">
        <v>1206342.58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1206342.58</v>
      </c>
    </row>
    <row r="125" spans="1:15" ht="18.75" customHeight="1">
      <c r="A125" s="26" t="s">
        <v>120</v>
      </c>
      <c r="B125" s="38">
        <v>0</v>
      </c>
      <c r="C125" s="27">
        <v>2117056.34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2117056.34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434704.07</v>
      </c>
      <c r="O139" s="39">
        <f t="shared" si="26"/>
        <v>434704.07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819946.41</v>
      </c>
      <c r="O140" s="39">
        <f t="shared" si="26"/>
        <v>819946.41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386555.33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386555.33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828563.62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828563.62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1045688.96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1045688.96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372541.59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372541.59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374627.25</v>
      </c>
      <c r="L147" s="38">
        <v>0</v>
      </c>
      <c r="M147" s="38">
        <v>0</v>
      </c>
      <c r="N147" s="38">
        <v>0</v>
      </c>
      <c r="O147" s="39">
        <f t="shared" si="27"/>
        <v>374627.25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1251196.18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1251196.18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801636.39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801636.39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736120.02</v>
      </c>
      <c r="M152" s="38">
        <v>0</v>
      </c>
      <c r="N152" s="38">
        <v>0</v>
      </c>
      <c r="O152" s="39">
        <f t="shared" si="27"/>
        <v>736120.02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2222032.59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2222032.59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1102624.77</v>
      </c>
      <c r="N154" s="75">
        <v>0</v>
      </c>
      <c r="O154" s="74">
        <f t="shared" si="27"/>
        <v>1102624.77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2019-07-19T12:08:01Z</dcterms:modified>
  <cp:category/>
  <cp:version/>
  <cp:contentType/>
  <cp:contentStatus/>
</cp:coreProperties>
</file>