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<sst xmlns="http://schemas.openxmlformats.org/spreadsheetml/2006/main" count="167" uniqueCount="161">
  <si>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</si>
  <si>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</si>
  <si>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</si>
  <si>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</si>
  <si>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</si>
  <si>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</si>
  <si>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</si>
  <si>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</si>
  <si>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</si>
  <si>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</si>
  <si>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</si>
  <si>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</si>
  <si>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</si>
  <si>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</si>
  <si>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</si>
  <si>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</si>
  <si>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</si>
  <si>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</si>
  <si>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</si>
  <si>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</si>
  <si>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</si>
  <si>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</si>
  <si>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</si>
  <si>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</si>
  <si>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</si>
  <si>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</si>
  <si>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</si>
  <si>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</si>
  <si>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</si>
  <si>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</si>
  <si>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</si>
  <si>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</si>
  <si>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</si>
  <si>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</si>
  <si>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</si>
  <si>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</si>
  <si>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</si>
  <si>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</si>
  <si>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</si>
  <si>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</si>
  <si>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</si>
  <si>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</si>
  <si>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</si>
  <si>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</si>
  <si>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</si>
  <si>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</si>
  <si>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</si>
  <si>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</si>
  <si>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</si>
  <si>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</si>
  <si>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</si>
  <si>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</si>
  <si>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</si>
  <si>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</si>
  <si>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</si>
  <si>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</si>
  <si>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</si>
  <si>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</si>
  <si>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</si>
  <si>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</si>
  <si>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</si>
  <si>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</si>
  <si>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</si>
  <si>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</si>
  <si>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</si>
  <si>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</si>
  <si>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</si>
  <si>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</si>
  <si>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</si>
  <si>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</si>
  <si>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</si>
  <si>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</si>
  <si>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</si>
  <si>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</si>
  <si>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</si>
  <si>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</si>
  <si>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</si>
  <si>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</si>
  <si>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</si>
  <si>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</si>
  <si>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</si>
  <si>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</si>
  <si>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</si>
  <si>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</si>
  <si>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</si>
  <si>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</si>
  <si>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</si>
  <si>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</si>
  <si>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</si>
  <si>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</si>
  <si>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</si>
  <si>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</si>
  <si>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</si>
  <si>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</si>
  <si>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</si>
  <si>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</si>
  <si>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</si>
  <si>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</si>
  <si>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</si>
  <si>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</si>
  <si>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</si>
  <si>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</si>
  <si>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</si>
  <si>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</si>
  <si>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</si>
  <si>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</si>
  <si>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</si>
  <si>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</si>
  <si>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</si>
  <si>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</si>
  <si>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</si>
  <si>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</si>
  <si>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</si>
  <si>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</si>
  <si>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</si>
  <si>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</si>
  <si>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</si>
  <si>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</si>
  <si>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</si>
  <si>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</si>
  <si>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</si>
  <si>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</si>
  <si>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</si>
  <si>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</si>
  <si>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</si>
  <si>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</si>
  <si>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</si>
  <si>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</si>
  <si>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</si>
  <si>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</si>
  <si>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</si>
  <si>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</si>
  <si>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</si>
  <si>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</si>
  <si>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</si>
  <si>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</si>
  <si>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</si>
  <si>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</si>
  <si>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</si>
  <si>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</si>
  <si>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</si>
  <si>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</si>
  <si>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</si>
  <si>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</si>
  <si>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</si>
  <si>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</si>
  <si>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</si>
  <si>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</si>
  <si>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</si>
  <si>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</si>
  <si>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</si>
  <si>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</si>
  <si>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</si>
  <si>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</si>
  <si>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</si>
  <si>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</si>
  <si>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</si>
  <si>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</si>
  <si>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</si>
  <si>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</si>
  <si>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11/07/19 - VENCIMENTO 18/07/19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</si>
</sst>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509729</v>
      </c>
      <c r="C7" s="9">
        <f t="shared" si="0"/>
        <v>669221</v>
      </c>
      <c r="D7" s="9">
        <f t="shared" si="0"/>
        <v>645959</v>
      </c>
      <c r="E7" s="9">
        <f>+E8+E20+E24+E27</f>
        <v>103266</v>
      </c>
      <c r="F7" s="9">
        <f>+F8+F20+F24+F27</f>
        <v>275220</v>
      </c>
      <c r="G7" s="9">
        <f t="shared" si="0"/>
        <v>440072</v>
      </c>
      <c r="H7" s="9">
        <f t="shared" si="0"/>
        <v>322959</v>
      </c>
      <c r="I7" s="9">
        <f t="shared" si="0"/>
        <v>275382</v>
      </c>
      <c r="J7" s="9">
        <f t="shared" si="0"/>
        <v>138899</v>
      </c>
      <c r="K7" s="9">
        <f t="shared" si="0"/>
        <v>139993</v>
      </c>
      <c r="L7" s="9">
        <f t="shared" si="0"/>
        <v>290691</v>
      </c>
      <c r="M7" s="9">
        <f t="shared" si="0"/>
        <v>418319</v>
      </c>
      <c r="N7" s="9">
        <f t="shared" si="0"/>
        <v>439766</v>
      </c>
      <c r="O7" s="9">
        <f t="shared" si="0"/>
        <v>4669476</v>
      </c>
      <c r="P7" s="43"/>
      <c r="Q7"/>
      <c r="R7"/>
    </row>
    <row r="8" spans="1:18" ht="17.25" customHeight="1">
      <c r="A8" s="10" t="s">
        <v>35</v>
      </c>
      <c r="B8" s="11">
        <f>B9+B12+B16</f>
        <v>259322</v>
      </c>
      <c r="C8" s="11">
        <f aca="true" t="shared" si="1" ref="C8:N8">C9+C12+C16</f>
        <v>351198</v>
      </c>
      <c r="D8" s="11">
        <f t="shared" si="1"/>
        <v>312470</v>
      </c>
      <c r="E8" s="11">
        <f>E9+E12+E16</f>
        <v>47522</v>
      </c>
      <c r="F8" s="11">
        <f>F9+F12+F16</f>
        <v>135118</v>
      </c>
      <c r="G8" s="11">
        <f t="shared" si="1"/>
        <v>230018</v>
      </c>
      <c r="H8" s="11">
        <f t="shared" si="1"/>
        <v>174805</v>
      </c>
      <c r="I8" s="11">
        <f t="shared" si="1"/>
        <v>127426</v>
      </c>
      <c r="J8" s="11">
        <f t="shared" si="1"/>
        <v>73009</v>
      </c>
      <c r="K8" s="11">
        <f t="shared" si="1"/>
        <v>73297</v>
      </c>
      <c r="L8" s="11">
        <f t="shared" si="1"/>
        <v>138275</v>
      </c>
      <c r="M8" s="11">
        <f t="shared" si="1"/>
        <v>210227</v>
      </c>
      <c r="N8" s="11">
        <f t="shared" si="1"/>
        <v>243314</v>
      </c>
      <c r="O8" s="11">
        <f aca="true" t="shared" si="2" ref="O8:O27">SUM(B8:N8)</f>
        <v>2376001</v>
      </c>
      <c r="P8"/>
      <c r="Q8"/>
      <c r="R8"/>
    </row>
    <row r="9" spans="1:18" ht="17.25" customHeight="1">
      <c r="A9" s="15" t="s">
        <v>13</v>
      </c>
      <c r="B9" s="13">
        <f>+B10+B11</f>
        <v>30337</v>
      </c>
      <c r="C9" s="13">
        <f aca="true" t="shared" si="3" ref="C9:N9">+C10+C11</f>
        <v>43234</v>
      </c>
      <c r="D9" s="13">
        <f t="shared" si="3"/>
        <v>35704</v>
      </c>
      <c r="E9" s="13">
        <f>+E10+E11</f>
        <v>6534</v>
      </c>
      <c r="F9" s="13">
        <f>+F10+F11</f>
        <v>13513</v>
      </c>
      <c r="G9" s="13">
        <f t="shared" si="3"/>
        <v>26919</v>
      </c>
      <c r="H9" s="13">
        <f t="shared" si="3"/>
        <v>19787</v>
      </c>
      <c r="I9" s="13">
        <f t="shared" si="3"/>
        <v>10455</v>
      </c>
      <c r="J9" s="13">
        <f t="shared" si="3"/>
        <v>5563</v>
      </c>
      <c r="K9" s="13">
        <f t="shared" si="3"/>
        <v>7095</v>
      </c>
      <c r="L9" s="13">
        <f t="shared" si="3"/>
        <v>7987</v>
      </c>
      <c r="M9" s="13">
        <f t="shared" si="3"/>
        <v>15250</v>
      </c>
      <c r="N9" s="13">
        <f t="shared" si="3"/>
        <v>35250</v>
      </c>
      <c r="O9" s="11">
        <f t="shared" si="2"/>
        <v>257628</v>
      </c>
      <c r="P9"/>
      <c r="Q9"/>
      <c r="R9"/>
    </row>
    <row r="10" spans="1:18" ht="17.25" customHeight="1">
      <c r="A10" s="29" t="s">
        <v>14</v>
      </c>
      <c r="B10" s="13">
        <v>30337</v>
      </c>
      <c r="C10" s="13">
        <v>43234</v>
      </c>
      <c r="D10" s="13">
        <v>35704</v>
      </c>
      <c r="E10" s="13">
        <v>6534</v>
      </c>
      <c r="F10" s="13">
        <v>13513</v>
      </c>
      <c r="G10" s="13">
        <v>26919</v>
      </c>
      <c r="H10" s="13">
        <v>19787</v>
      </c>
      <c r="I10" s="13">
        <v>10455</v>
      </c>
      <c r="J10" s="13">
        <v>5563</v>
      </c>
      <c r="K10" s="13">
        <v>7095</v>
      </c>
      <c r="L10" s="13">
        <v>7987</v>
      </c>
      <c r="M10" s="13">
        <v>15250</v>
      </c>
      <c r="N10" s="13">
        <v>35250</v>
      </c>
      <c r="O10" s="11">
        <f t="shared" si="2"/>
        <v>257628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217418</v>
      </c>
      <c r="C12" s="17">
        <f t="shared" si="4"/>
        <v>291554</v>
      </c>
      <c r="D12" s="17">
        <f t="shared" si="4"/>
        <v>262927</v>
      </c>
      <c r="E12" s="17">
        <f>SUM(E13:E15)</f>
        <v>38483</v>
      </c>
      <c r="F12" s="17">
        <f>SUM(F13:F15)</f>
        <v>115269</v>
      </c>
      <c r="G12" s="17">
        <f t="shared" si="4"/>
        <v>192783</v>
      </c>
      <c r="H12" s="17">
        <f t="shared" si="4"/>
        <v>146725</v>
      </c>
      <c r="I12" s="17">
        <f t="shared" si="4"/>
        <v>109756</v>
      </c>
      <c r="J12" s="17">
        <f t="shared" si="4"/>
        <v>63030</v>
      </c>
      <c r="K12" s="17">
        <f t="shared" si="4"/>
        <v>62547</v>
      </c>
      <c r="L12" s="17">
        <f t="shared" si="4"/>
        <v>122011</v>
      </c>
      <c r="M12" s="17">
        <f t="shared" si="4"/>
        <v>183658</v>
      </c>
      <c r="N12" s="17">
        <f t="shared" si="4"/>
        <v>196858</v>
      </c>
      <c r="O12" s="11">
        <f t="shared" si="2"/>
        <v>2003019</v>
      </c>
      <c r="P12"/>
      <c r="Q12"/>
      <c r="R12"/>
    </row>
    <row r="13" spans="1:18" s="60" customFormat="1" ht="17.25" customHeight="1">
      <c r="A13" s="65" t="s">
        <v>16</v>
      </c>
      <c r="B13" s="66">
        <v>102552</v>
      </c>
      <c r="C13" s="66">
        <v>146393</v>
      </c>
      <c r="D13" s="66">
        <v>135665</v>
      </c>
      <c r="E13" s="66">
        <v>21340</v>
      </c>
      <c r="F13" s="66">
        <v>59116</v>
      </c>
      <c r="G13" s="66">
        <v>95950</v>
      </c>
      <c r="H13" s="66">
        <v>70397</v>
      </c>
      <c r="I13" s="66">
        <v>56910</v>
      </c>
      <c r="J13" s="66">
        <v>29540</v>
      </c>
      <c r="K13" s="66">
        <v>29983</v>
      </c>
      <c r="L13" s="66">
        <v>58537</v>
      </c>
      <c r="M13" s="66">
        <v>85426</v>
      </c>
      <c r="N13" s="66">
        <v>92949</v>
      </c>
      <c r="O13" s="67">
        <f t="shared" si="2"/>
        <v>984758</v>
      </c>
      <c r="P13" s="68"/>
      <c r="Q13" s="69"/>
      <c r="R13"/>
    </row>
    <row r="14" spans="1:18" s="60" customFormat="1" ht="17.25" customHeight="1">
      <c r="A14" s="65" t="s">
        <v>17</v>
      </c>
      <c r="B14" s="66">
        <v>107924</v>
      </c>
      <c r="C14" s="66">
        <v>134723</v>
      </c>
      <c r="D14" s="66">
        <v>119743</v>
      </c>
      <c r="E14" s="66">
        <v>15679</v>
      </c>
      <c r="F14" s="66">
        <v>53504</v>
      </c>
      <c r="G14" s="66">
        <v>90660</v>
      </c>
      <c r="H14" s="66">
        <v>71882</v>
      </c>
      <c r="I14" s="66">
        <v>50088</v>
      </c>
      <c r="J14" s="66">
        <v>31716</v>
      </c>
      <c r="K14" s="66">
        <v>30797</v>
      </c>
      <c r="L14" s="66">
        <v>60885</v>
      </c>
      <c r="M14" s="66">
        <v>93499</v>
      </c>
      <c r="N14" s="66">
        <v>94554</v>
      </c>
      <c r="O14" s="67">
        <f t="shared" si="2"/>
        <v>955654</v>
      </c>
      <c r="P14" s="68"/>
      <c r="Q14"/>
      <c r="R14"/>
    </row>
    <row r="15" spans="1:18" ht="17.25" customHeight="1">
      <c r="A15" s="14" t="s">
        <v>18</v>
      </c>
      <c r="B15" s="13">
        <v>6942</v>
      </c>
      <c r="C15" s="13">
        <v>10438</v>
      </c>
      <c r="D15" s="13">
        <v>7519</v>
      </c>
      <c r="E15" s="13">
        <v>1464</v>
      </c>
      <c r="F15" s="13">
        <v>2649</v>
      </c>
      <c r="G15" s="13">
        <v>6173</v>
      </c>
      <c r="H15" s="13">
        <v>4446</v>
      </c>
      <c r="I15" s="13">
        <v>2758</v>
      </c>
      <c r="J15" s="13">
        <v>1774</v>
      </c>
      <c r="K15" s="13">
        <v>1767</v>
      </c>
      <c r="L15" s="13">
        <v>2589</v>
      </c>
      <c r="M15" s="13">
        <v>4733</v>
      </c>
      <c r="N15" s="13">
        <v>9355</v>
      </c>
      <c r="O15" s="11">
        <f t="shared" si="2"/>
        <v>62607</v>
      </c>
      <c r="P15"/>
      <c r="Q15"/>
      <c r="R15"/>
    </row>
    <row r="16" spans="1:15" ht="17.25" customHeight="1">
      <c r="A16" s="15" t="s">
        <v>31</v>
      </c>
      <c r="B16" s="13">
        <f>B17+B18+B19</f>
        <v>11567</v>
      </c>
      <c r="C16" s="13">
        <f aca="true" t="shared" si="5" ref="C16:N16">C17+C18+C19</f>
        <v>16410</v>
      </c>
      <c r="D16" s="13">
        <f t="shared" si="5"/>
        <v>13839</v>
      </c>
      <c r="E16" s="13">
        <f>E17+E18+E19</f>
        <v>2505</v>
      </c>
      <c r="F16" s="13">
        <f>F17+F18+F19</f>
        <v>6336</v>
      </c>
      <c r="G16" s="13">
        <f t="shared" si="5"/>
        <v>10316</v>
      </c>
      <c r="H16" s="13">
        <f t="shared" si="5"/>
        <v>8293</v>
      </c>
      <c r="I16" s="13">
        <f t="shared" si="5"/>
        <v>7215</v>
      </c>
      <c r="J16" s="13">
        <f t="shared" si="5"/>
        <v>4416</v>
      </c>
      <c r="K16" s="13">
        <f t="shared" si="5"/>
        <v>3655</v>
      </c>
      <c r="L16" s="13">
        <f t="shared" si="5"/>
        <v>8277</v>
      </c>
      <c r="M16" s="13">
        <f t="shared" si="5"/>
        <v>11319</v>
      </c>
      <c r="N16" s="13">
        <f t="shared" si="5"/>
        <v>11206</v>
      </c>
      <c r="O16" s="11">
        <f t="shared" si="2"/>
        <v>115354</v>
      </c>
    </row>
    <row r="17" spans="1:18" ht="17.25" customHeight="1">
      <c r="A17" s="14" t="s">
        <v>32</v>
      </c>
      <c r="B17" s="13">
        <v>11557</v>
      </c>
      <c r="C17" s="13">
        <v>16395</v>
      </c>
      <c r="D17" s="13">
        <v>13829</v>
      </c>
      <c r="E17" s="13">
        <v>2500</v>
      </c>
      <c r="F17" s="13">
        <v>6328</v>
      </c>
      <c r="G17" s="13">
        <v>10302</v>
      </c>
      <c r="H17" s="13">
        <v>8279</v>
      </c>
      <c r="I17" s="13">
        <v>7200</v>
      </c>
      <c r="J17" s="13">
        <v>4413</v>
      </c>
      <c r="K17" s="13">
        <v>3645</v>
      </c>
      <c r="L17" s="13">
        <v>8267</v>
      </c>
      <c r="M17" s="13">
        <v>11305</v>
      </c>
      <c r="N17" s="13">
        <v>11190</v>
      </c>
      <c r="O17" s="11">
        <f t="shared" si="2"/>
        <v>115210</v>
      </c>
      <c r="P17"/>
      <c r="Q17"/>
      <c r="R17"/>
    </row>
    <row r="18" spans="1:18" ht="17.25" customHeight="1">
      <c r="A18" s="14" t="s">
        <v>33</v>
      </c>
      <c r="B18" s="13">
        <v>5</v>
      </c>
      <c r="C18" s="13">
        <v>5</v>
      </c>
      <c r="D18" s="13">
        <v>7</v>
      </c>
      <c r="E18" s="13">
        <v>5</v>
      </c>
      <c r="F18" s="13">
        <v>3</v>
      </c>
      <c r="G18" s="13">
        <v>2</v>
      </c>
      <c r="H18" s="13">
        <v>8</v>
      </c>
      <c r="I18" s="13">
        <v>11</v>
      </c>
      <c r="J18" s="13">
        <v>2</v>
      </c>
      <c r="K18" s="13">
        <v>7</v>
      </c>
      <c r="L18" s="13">
        <v>4</v>
      </c>
      <c r="M18" s="13">
        <v>13</v>
      </c>
      <c r="N18" s="13">
        <v>11</v>
      </c>
      <c r="O18" s="11">
        <f t="shared" si="2"/>
        <v>83</v>
      </c>
      <c r="P18"/>
      <c r="Q18"/>
      <c r="R18"/>
    </row>
    <row r="19" spans="1:18" ht="17.25" customHeight="1">
      <c r="A19" s="14" t="s">
        <v>34</v>
      </c>
      <c r="B19" s="13">
        <v>5</v>
      </c>
      <c r="C19" s="13">
        <v>10</v>
      </c>
      <c r="D19" s="13">
        <v>3</v>
      </c>
      <c r="E19" s="13">
        <v>0</v>
      </c>
      <c r="F19" s="13">
        <v>5</v>
      </c>
      <c r="G19" s="13">
        <v>12</v>
      </c>
      <c r="H19" s="13">
        <v>6</v>
      </c>
      <c r="I19" s="13">
        <v>4</v>
      </c>
      <c r="J19" s="13">
        <v>1</v>
      </c>
      <c r="K19" s="13">
        <v>3</v>
      </c>
      <c r="L19" s="13">
        <v>6</v>
      </c>
      <c r="M19" s="13">
        <v>1</v>
      </c>
      <c r="N19" s="13">
        <v>5</v>
      </c>
      <c r="O19" s="11">
        <f t="shared" si="2"/>
        <v>61</v>
      </c>
      <c r="P19"/>
      <c r="Q19"/>
      <c r="R19"/>
    </row>
    <row r="20" spans="1:18" ht="17.25" customHeight="1">
      <c r="A20" s="16" t="s">
        <v>19</v>
      </c>
      <c r="B20" s="11">
        <f>+B21+B22+B23</f>
        <v>153899</v>
      </c>
      <c r="C20" s="11">
        <f aca="true" t="shared" si="6" ref="C20:N20">+C21+C22+C23</f>
        <v>180005</v>
      </c>
      <c r="D20" s="11">
        <f t="shared" si="6"/>
        <v>187901</v>
      </c>
      <c r="E20" s="11">
        <f>+E21+E22+E23</f>
        <v>30433</v>
      </c>
      <c r="F20" s="11">
        <f>+F21+F22+F23</f>
        <v>75476</v>
      </c>
      <c r="G20" s="11">
        <f t="shared" si="6"/>
        <v>118890</v>
      </c>
      <c r="H20" s="11">
        <f t="shared" si="6"/>
        <v>90115</v>
      </c>
      <c r="I20" s="11">
        <f t="shared" si="6"/>
        <v>102652</v>
      </c>
      <c r="J20" s="11">
        <f t="shared" si="6"/>
        <v>48984</v>
      </c>
      <c r="K20" s="11">
        <f t="shared" si="6"/>
        <v>46863</v>
      </c>
      <c r="L20" s="11">
        <f t="shared" si="6"/>
        <v>111517</v>
      </c>
      <c r="M20" s="11">
        <f t="shared" si="6"/>
        <v>149433</v>
      </c>
      <c r="N20" s="11">
        <f t="shared" si="6"/>
        <v>119916</v>
      </c>
      <c r="O20" s="11">
        <f t="shared" si="2"/>
        <v>1416084</v>
      </c>
      <c r="P20"/>
      <c r="Q20"/>
      <c r="R20"/>
    </row>
    <row r="21" spans="1:18" s="60" customFormat="1" ht="17.25" customHeight="1">
      <c r="A21" s="54" t="s">
        <v>20</v>
      </c>
      <c r="B21" s="66">
        <v>77836</v>
      </c>
      <c r="C21" s="66">
        <v>99449</v>
      </c>
      <c r="D21" s="66">
        <v>107223</v>
      </c>
      <c r="E21" s="66">
        <v>18476</v>
      </c>
      <c r="F21" s="66">
        <v>41651</v>
      </c>
      <c r="G21" s="66">
        <v>65418</v>
      </c>
      <c r="H21" s="66">
        <v>47195</v>
      </c>
      <c r="I21" s="66">
        <v>57908</v>
      </c>
      <c r="J21" s="66">
        <v>24744</v>
      </c>
      <c r="K21" s="66">
        <v>24846</v>
      </c>
      <c r="L21" s="66">
        <v>57117</v>
      </c>
      <c r="M21" s="66">
        <v>74295</v>
      </c>
      <c r="N21" s="66">
        <v>64785</v>
      </c>
      <c r="O21" s="67">
        <f t="shared" si="2"/>
        <v>760943</v>
      </c>
      <c r="P21" s="68"/>
      <c r="Q21"/>
      <c r="R21"/>
    </row>
    <row r="22" spans="1:18" s="60" customFormat="1" ht="17.25" customHeight="1">
      <c r="A22" s="54" t="s">
        <v>21</v>
      </c>
      <c r="B22" s="66">
        <v>72426</v>
      </c>
      <c r="C22" s="66">
        <v>76126</v>
      </c>
      <c r="D22" s="66">
        <v>76815</v>
      </c>
      <c r="E22" s="66">
        <v>11195</v>
      </c>
      <c r="F22" s="66">
        <v>32481</v>
      </c>
      <c r="G22" s="66">
        <v>51047</v>
      </c>
      <c r="H22" s="66">
        <v>40870</v>
      </c>
      <c r="I22" s="66">
        <v>43017</v>
      </c>
      <c r="J22" s="66">
        <v>23263</v>
      </c>
      <c r="K22" s="66">
        <v>21089</v>
      </c>
      <c r="L22" s="66">
        <v>52595</v>
      </c>
      <c r="M22" s="66">
        <v>72259</v>
      </c>
      <c r="N22" s="66">
        <v>51601</v>
      </c>
      <c r="O22" s="67">
        <f t="shared" si="2"/>
        <v>624784</v>
      </c>
      <c r="P22" s="68"/>
      <c r="Q22"/>
      <c r="R22"/>
    </row>
    <row r="23" spans="1:18" ht="17.25" customHeight="1">
      <c r="A23" s="12" t="s">
        <v>22</v>
      </c>
      <c r="B23" s="13">
        <v>3637</v>
      </c>
      <c r="C23" s="13">
        <v>4430</v>
      </c>
      <c r="D23" s="13">
        <v>3863</v>
      </c>
      <c r="E23" s="13">
        <v>762</v>
      </c>
      <c r="F23" s="13">
        <v>1344</v>
      </c>
      <c r="G23" s="13">
        <v>2425</v>
      </c>
      <c r="H23" s="13">
        <v>2050</v>
      </c>
      <c r="I23" s="13">
        <v>1727</v>
      </c>
      <c r="J23" s="13">
        <v>977</v>
      </c>
      <c r="K23" s="13">
        <v>928</v>
      </c>
      <c r="L23" s="13">
        <v>1805</v>
      </c>
      <c r="M23" s="13">
        <v>2879</v>
      </c>
      <c r="N23" s="13">
        <v>3530</v>
      </c>
      <c r="O23" s="11">
        <f t="shared" si="2"/>
        <v>30357</v>
      </c>
      <c r="P23"/>
      <c r="Q23"/>
      <c r="R23"/>
    </row>
    <row r="24" spans="1:18" ht="17.25" customHeight="1">
      <c r="A24" s="16" t="s">
        <v>23</v>
      </c>
      <c r="B24" s="13">
        <f>+B25+B26</f>
        <v>96508</v>
      </c>
      <c r="C24" s="13">
        <f aca="true" t="shared" si="7" ref="C24:N24">+C25+C26</f>
        <v>138018</v>
      </c>
      <c r="D24" s="13">
        <f t="shared" si="7"/>
        <v>145588</v>
      </c>
      <c r="E24" s="13">
        <f>+E25+E26</f>
        <v>25311</v>
      </c>
      <c r="F24" s="13">
        <f>+F25+F26</f>
        <v>64626</v>
      </c>
      <c r="G24" s="13">
        <f t="shared" si="7"/>
        <v>91164</v>
      </c>
      <c r="H24" s="13">
        <f t="shared" si="7"/>
        <v>58039</v>
      </c>
      <c r="I24" s="13">
        <f t="shared" si="7"/>
        <v>45304</v>
      </c>
      <c r="J24" s="13">
        <f t="shared" si="7"/>
        <v>16906</v>
      </c>
      <c r="K24" s="13">
        <f t="shared" si="7"/>
        <v>19833</v>
      </c>
      <c r="L24" s="13">
        <f t="shared" si="7"/>
        <v>40899</v>
      </c>
      <c r="M24" s="13">
        <f t="shared" si="7"/>
        <v>58659</v>
      </c>
      <c r="N24" s="13">
        <f t="shared" si="7"/>
        <v>72439</v>
      </c>
      <c r="O24" s="11">
        <f t="shared" si="2"/>
        <v>873294</v>
      </c>
      <c r="P24" s="44"/>
      <c r="Q24"/>
      <c r="R24"/>
    </row>
    <row r="25" spans="1:18" ht="17.25" customHeight="1">
      <c r="A25" s="12" t="s">
        <v>36</v>
      </c>
      <c r="B25" s="13">
        <v>76583</v>
      </c>
      <c r="C25" s="13">
        <v>114768</v>
      </c>
      <c r="D25" s="13">
        <v>118291</v>
      </c>
      <c r="E25" s="13">
        <v>21982</v>
      </c>
      <c r="F25" s="13">
        <v>50530</v>
      </c>
      <c r="G25" s="13">
        <v>76783</v>
      </c>
      <c r="H25" s="13">
        <v>46695</v>
      </c>
      <c r="I25" s="13">
        <v>36748</v>
      </c>
      <c r="J25" s="13">
        <v>14243</v>
      </c>
      <c r="K25" s="13">
        <v>16808</v>
      </c>
      <c r="L25" s="13">
        <v>32984</v>
      </c>
      <c r="M25" s="13">
        <v>48860</v>
      </c>
      <c r="N25" s="13">
        <v>60194</v>
      </c>
      <c r="O25" s="11">
        <f t="shared" si="2"/>
        <v>715469</v>
      </c>
      <c r="P25" s="43"/>
      <c r="Q25"/>
      <c r="R25"/>
    </row>
    <row r="26" spans="1:18" ht="17.25" customHeight="1">
      <c r="A26" s="12" t="s">
        <v>37</v>
      </c>
      <c r="B26" s="13">
        <v>19925</v>
      </c>
      <c r="C26" s="13">
        <v>23250</v>
      </c>
      <c r="D26" s="13">
        <v>27297</v>
      </c>
      <c r="E26" s="13">
        <v>3329</v>
      </c>
      <c r="F26" s="13">
        <v>14096</v>
      </c>
      <c r="G26" s="13">
        <v>14381</v>
      </c>
      <c r="H26" s="13">
        <v>11344</v>
      </c>
      <c r="I26" s="13">
        <v>8556</v>
      </c>
      <c r="J26" s="13">
        <v>2663</v>
      </c>
      <c r="K26" s="13">
        <v>3025</v>
      </c>
      <c r="L26" s="13">
        <v>7915</v>
      </c>
      <c r="M26" s="13">
        <v>9799</v>
      </c>
      <c r="N26" s="13">
        <v>12245</v>
      </c>
      <c r="O26" s="11">
        <f t="shared" si="2"/>
        <v>157825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4097</v>
      </c>
      <c r="O27" s="11">
        <f t="shared" si="2"/>
        <v>4097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67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20588.34</v>
      </c>
      <c r="O37" s="23">
        <f>SUM(B37:N37)</f>
        <v>20588.34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1623547.6600000001</v>
      </c>
      <c r="C49" s="22">
        <f aca="true" t="shared" si="11" ref="C49:N49">+C50+C62</f>
        <v>2389468.1100000003</v>
      </c>
      <c r="D49" s="22">
        <f t="shared" si="11"/>
        <v>2511708.86</v>
      </c>
      <c r="E49" s="22">
        <f t="shared" si="11"/>
        <v>545110.23</v>
      </c>
      <c r="F49" s="22">
        <f t="shared" si="11"/>
        <v>916446.13</v>
      </c>
      <c r="G49" s="22">
        <f t="shared" si="11"/>
        <v>1505360.0599999998</v>
      </c>
      <c r="H49" s="22">
        <f t="shared" si="11"/>
        <v>1191671.4100000001</v>
      </c>
      <c r="I49" s="22">
        <f>+I50+I62</f>
        <v>955545.84</v>
      </c>
      <c r="J49" s="22">
        <f t="shared" si="11"/>
        <v>426359.72</v>
      </c>
      <c r="K49" s="22">
        <f>+K50+K62</f>
        <v>391693.16000000003</v>
      </c>
      <c r="L49" s="22">
        <f>+L50+L62</f>
        <v>830271.0200000001</v>
      </c>
      <c r="M49" s="22">
        <f>+M50+M62</f>
        <v>1226302.4700000002</v>
      </c>
      <c r="N49" s="22">
        <f t="shared" si="11"/>
        <v>1458786.4600000002</v>
      </c>
      <c r="O49" s="22">
        <f>SUM(B49:N49)</f>
        <v>15972271.130000003</v>
      </c>
      <c r="P49"/>
      <c r="Q49"/>
      <c r="R49"/>
    </row>
    <row r="50" spans="1:18" ht="17.25" customHeight="1">
      <c r="A50" s="16" t="s">
        <v>55</v>
      </c>
      <c r="B50" s="23">
        <f>SUM(B51:B61)</f>
        <v>1606883.55</v>
      </c>
      <c r="C50" s="23">
        <f aca="true" t="shared" si="12" ref="C50:N50">SUM(C51:C61)</f>
        <v>2366316.95</v>
      </c>
      <c r="D50" s="23">
        <f t="shared" si="12"/>
        <v>2503598.6599999997</v>
      </c>
      <c r="E50" s="23">
        <f t="shared" si="12"/>
        <v>545110.23</v>
      </c>
      <c r="F50" s="23">
        <f t="shared" si="12"/>
        <v>908241.28</v>
      </c>
      <c r="G50" s="23">
        <f t="shared" si="12"/>
        <v>1482307.3599999999</v>
      </c>
      <c r="H50" s="23">
        <f t="shared" si="12"/>
        <v>1191671.4100000001</v>
      </c>
      <c r="I50" s="23">
        <f>SUM(I51:I61)</f>
        <v>946808.11</v>
      </c>
      <c r="J50" s="23">
        <f t="shared" si="12"/>
        <v>424860.86</v>
      </c>
      <c r="K50" s="23">
        <f>SUM(K51:K61)</f>
        <v>383852.95</v>
      </c>
      <c r="L50" s="23">
        <f>SUM(L51:L61)</f>
        <v>828806.3500000001</v>
      </c>
      <c r="M50" s="23">
        <f>SUM(M51:M61)</f>
        <v>1217781.3800000001</v>
      </c>
      <c r="N50" s="23">
        <f t="shared" si="12"/>
        <v>1451432.0000000002</v>
      </c>
      <c r="O50" s="23">
        <f>SUM(B50:N50)</f>
        <v>15857671.09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1602791.87</v>
      </c>
      <c r="C51" s="23">
        <f t="shared" si="13"/>
        <v>2360543.23</v>
      </c>
      <c r="D51" s="23">
        <f t="shared" si="13"/>
        <v>2497212.9</v>
      </c>
      <c r="E51" s="23">
        <f t="shared" si="13"/>
        <v>545110.23</v>
      </c>
      <c r="F51" s="23">
        <f t="shared" si="13"/>
        <v>906024.24</v>
      </c>
      <c r="G51" s="23">
        <f t="shared" si="13"/>
        <v>1478861.96</v>
      </c>
      <c r="H51" s="23">
        <f t="shared" si="13"/>
        <v>1183128</v>
      </c>
      <c r="I51" s="23">
        <f t="shared" si="13"/>
        <v>943431.19</v>
      </c>
      <c r="J51" s="23">
        <f t="shared" si="13"/>
        <v>423516.94</v>
      </c>
      <c r="K51" s="23">
        <f t="shared" si="13"/>
        <v>382628.87</v>
      </c>
      <c r="L51" s="23">
        <f t="shared" si="13"/>
        <v>826550.79</v>
      </c>
      <c r="M51" s="23">
        <f t="shared" si="13"/>
        <v>1215174.86</v>
      </c>
      <c r="N51" s="23">
        <f t="shared" si="13"/>
        <v>1427128.62</v>
      </c>
      <c r="O51" s="23">
        <f>SUM(B51:N51)</f>
        <v>15792103.7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20588.34</v>
      </c>
      <c r="O55" s="23">
        <f>SUM(B55:N55)</f>
        <v>20588.34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16664.11</v>
      </c>
      <c r="C62" s="36">
        <v>23151.16</v>
      </c>
      <c r="D62" s="36">
        <v>8110.2</v>
      </c>
      <c r="E62" s="19">
        <v>0</v>
      </c>
      <c r="F62" s="36">
        <v>8204.85</v>
      </c>
      <c r="G62" s="36">
        <v>23052.7</v>
      </c>
      <c r="H62" s="36">
        <v>0</v>
      </c>
      <c r="I62" s="36">
        <v>8737.73</v>
      </c>
      <c r="J62" s="36">
        <v>1498.86</v>
      </c>
      <c r="K62" s="36">
        <v>7840.21</v>
      </c>
      <c r="L62" s="36">
        <v>1464.67</v>
      </c>
      <c r="M62" s="36">
        <v>8521.09</v>
      </c>
      <c r="N62" s="36">
        <v>7354.46</v>
      </c>
      <c r="O62" s="36">
        <f>SUM(B62:N62)</f>
        <v>114600.04000000001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-194504.28999999998</v>
      </c>
      <c r="C66" s="35">
        <f t="shared" si="14"/>
        <v>-213024.70000000004</v>
      </c>
      <c r="D66" s="35">
        <f t="shared" si="14"/>
        <v>-192594.60000000003</v>
      </c>
      <c r="E66" s="35">
        <f t="shared" si="14"/>
        <v>-142889.24000000002</v>
      </c>
      <c r="F66" s="35">
        <f t="shared" si="14"/>
        <v>-68011.81</v>
      </c>
      <c r="G66" s="35">
        <f t="shared" si="14"/>
        <v>-212532.59</v>
      </c>
      <c r="H66" s="35">
        <f t="shared" si="14"/>
        <v>-95658.76</v>
      </c>
      <c r="I66" s="35">
        <f t="shared" si="14"/>
        <v>-121558.05</v>
      </c>
      <c r="J66" s="35">
        <f t="shared" si="14"/>
        <v>-36222.03</v>
      </c>
      <c r="K66" s="35">
        <f t="shared" si="14"/>
        <v>-46267.53</v>
      </c>
      <c r="L66" s="35">
        <f t="shared" si="14"/>
        <v>-59717.48999999999</v>
      </c>
      <c r="M66" s="35">
        <f t="shared" si="14"/>
        <v>-104665.01999999999</v>
      </c>
      <c r="N66" s="35">
        <f t="shared" si="14"/>
        <v>-165243.19</v>
      </c>
      <c r="O66" s="35">
        <f aca="true" t="shared" si="15" ref="O66:O74">SUM(B66:N66)</f>
        <v>-1652889.3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-180652.93</v>
      </c>
      <c r="C67" s="35">
        <f t="shared" si="16"/>
        <v>-192896.94000000003</v>
      </c>
      <c r="D67" s="35">
        <f t="shared" si="16"/>
        <v>-172518.21000000002</v>
      </c>
      <c r="E67" s="35">
        <f t="shared" si="16"/>
        <v>-28096.2</v>
      </c>
      <c r="F67" s="35">
        <f t="shared" si="16"/>
        <v>-58105.9</v>
      </c>
      <c r="G67" s="35">
        <f t="shared" si="16"/>
        <v>-199202.59</v>
      </c>
      <c r="H67" s="35">
        <f t="shared" si="16"/>
        <v>-85372.2</v>
      </c>
      <c r="I67" s="35">
        <f t="shared" si="16"/>
        <v>-113145.78</v>
      </c>
      <c r="J67" s="35">
        <f t="shared" si="16"/>
        <v>-32276.58</v>
      </c>
      <c r="K67" s="35">
        <f t="shared" si="16"/>
        <v>-42322.08</v>
      </c>
      <c r="L67" s="35">
        <f t="shared" si="16"/>
        <v>-51699.759999999995</v>
      </c>
      <c r="M67" s="35">
        <f t="shared" si="16"/>
        <v>-92659.56999999999</v>
      </c>
      <c r="N67" s="35">
        <f t="shared" si="16"/>
        <v>-151575</v>
      </c>
      <c r="O67" s="35">
        <f t="shared" si="15"/>
        <v>-1400523.7400000002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-130449.1</v>
      </c>
      <c r="C68" s="57">
        <f aca="true" t="shared" si="17" ref="C68:N68">-ROUND(C9*$D$3,2)</f>
        <v>-185906.2</v>
      </c>
      <c r="D68" s="57">
        <f t="shared" si="17"/>
        <v>-153527.2</v>
      </c>
      <c r="E68" s="57">
        <f t="shared" si="17"/>
        <v>-28096.2</v>
      </c>
      <c r="F68" s="57">
        <f t="shared" si="17"/>
        <v>-58105.9</v>
      </c>
      <c r="G68" s="57">
        <f t="shared" si="17"/>
        <v>-115751.7</v>
      </c>
      <c r="H68" s="57">
        <f>-ROUND((H9+H29)*$D$3,2)</f>
        <v>-85372.2</v>
      </c>
      <c r="I68" s="57">
        <f t="shared" si="17"/>
        <v>-44956.5</v>
      </c>
      <c r="J68" s="57">
        <f t="shared" si="17"/>
        <v>-23920.9</v>
      </c>
      <c r="K68" s="57">
        <f t="shared" si="17"/>
        <v>-30508.5</v>
      </c>
      <c r="L68" s="57">
        <f t="shared" si="17"/>
        <v>-34344.1</v>
      </c>
      <c r="M68" s="57">
        <f t="shared" si="17"/>
        <v>-65575</v>
      </c>
      <c r="N68" s="57">
        <f t="shared" si="17"/>
        <v>-151575</v>
      </c>
      <c r="O68" s="57">
        <f t="shared" si="15"/>
        <v>-1108088.5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-43</v>
      </c>
      <c r="C70" s="35">
        <v>-8.6</v>
      </c>
      <c r="D70" s="19">
        <v>-25.8</v>
      </c>
      <c r="E70" s="19">
        <v>0</v>
      </c>
      <c r="F70" s="19">
        <v>0</v>
      </c>
      <c r="G70" s="19">
        <v>-64.5</v>
      </c>
      <c r="H70" s="19">
        <v>0</v>
      </c>
      <c r="I70" s="19">
        <v>-154.8</v>
      </c>
      <c r="J70" s="35">
        <v>-4.45</v>
      </c>
      <c r="K70" s="19">
        <v>-6.29</v>
      </c>
      <c r="L70" s="19">
        <v>-9.24</v>
      </c>
      <c r="M70" s="19">
        <v>-14.42</v>
      </c>
      <c r="N70" s="19">
        <v>0</v>
      </c>
      <c r="O70" s="35">
        <f t="shared" si="15"/>
        <v>-331.1000000000001</v>
      </c>
      <c r="P70"/>
      <c r="Q70"/>
      <c r="R70"/>
    </row>
    <row r="71" spans="1:18" ht="18.75" customHeight="1">
      <c r="A71" s="12" t="s">
        <v>71</v>
      </c>
      <c r="B71" s="35">
        <v>-1818.9</v>
      </c>
      <c r="C71" s="35">
        <v>-834.2</v>
      </c>
      <c r="D71" s="19">
        <v>-782.6</v>
      </c>
      <c r="E71" s="19">
        <v>0</v>
      </c>
      <c r="F71" s="19">
        <v>0</v>
      </c>
      <c r="G71" s="19">
        <v>-894.4</v>
      </c>
      <c r="H71" s="19">
        <v>0</v>
      </c>
      <c r="I71" s="19">
        <v>-722.4</v>
      </c>
      <c r="J71" s="35">
        <v>-66.17</v>
      </c>
      <c r="K71" s="19">
        <v>-93.56</v>
      </c>
      <c r="L71" s="19">
        <v>-137.46</v>
      </c>
      <c r="M71" s="19">
        <v>-214.51</v>
      </c>
      <c r="N71" s="19">
        <v>0</v>
      </c>
      <c r="O71" s="35">
        <f t="shared" si="15"/>
        <v>-5564.200000000001</v>
      </c>
      <c r="P71"/>
      <c r="Q71"/>
      <c r="R71"/>
    </row>
    <row r="72" spans="1:18" ht="18.75" customHeight="1">
      <c r="A72" s="12" t="s">
        <v>72</v>
      </c>
      <c r="B72" s="35">
        <v>-48341.93</v>
      </c>
      <c r="C72" s="35">
        <v>-6147.94</v>
      </c>
      <c r="D72" s="19">
        <v>-18182.61</v>
      </c>
      <c r="E72" s="19">
        <v>0</v>
      </c>
      <c r="F72" s="19">
        <v>0</v>
      </c>
      <c r="G72" s="19">
        <v>-82491.99</v>
      </c>
      <c r="H72" s="19">
        <v>0</v>
      </c>
      <c r="I72" s="19">
        <v>-67312.08</v>
      </c>
      <c r="J72" s="35">
        <v>-8285.06</v>
      </c>
      <c r="K72" s="19">
        <v>-11713.73</v>
      </c>
      <c r="L72" s="19">
        <v>-17208.96</v>
      </c>
      <c r="M72" s="19">
        <v>-26855.64</v>
      </c>
      <c r="N72" s="19">
        <v>0</v>
      </c>
      <c r="O72" s="35">
        <f t="shared" si="15"/>
        <v>-286539.94000000006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-13851.36</v>
      </c>
      <c r="C74" s="57">
        <f t="shared" si="18"/>
        <v>-20127.76</v>
      </c>
      <c r="D74" s="35">
        <f t="shared" si="18"/>
        <v>-20076.39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-13330</v>
      </c>
      <c r="H74" s="35">
        <f t="shared" si="18"/>
        <v>-10286.56</v>
      </c>
      <c r="I74" s="35">
        <f t="shared" si="18"/>
        <v>-8412.27</v>
      </c>
      <c r="J74" s="35">
        <f t="shared" si="18"/>
        <v>-3945.45</v>
      </c>
      <c r="K74" s="35">
        <f t="shared" si="18"/>
        <v>-3945.45</v>
      </c>
      <c r="L74" s="35">
        <f t="shared" si="18"/>
        <v>-8017.73</v>
      </c>
      <c r="M74" s="35">
        <f t="shared" si="18"/>
        <v>-12005.45</v>
      </c>
      <c r="N74" s="57">
        <f t="shared" si="18"/>
        <v>-13668.19</v>
      </c>
      <c r="O74" s="57">
        <f t="shared" si="15"/>
        <v>-252365.56000000003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7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1429043.37</v>
      </c>
      <c r="C114" s="24">
        <f t="shared" si="20"/>
        <v>2176443.4100000006</v>
      </c>
      <c r="D114" s="24">
        <f t="shared" si="20"/>
        <v>2319114.26</v>
      </c>
      <c r="E114" s="24">
        <f t="shared" si="20"/>
        <v>402220.99</v>
      </c>
      <c r="F114" s="24">
        <f t="shared" si="20"/>
        <v>848434.32</v>
      </c>
      <c r="G114" s="24">
        <f t="shared" si="20"/>
        <v>1292827.4699999997</v>
      </c>
      <c r="H114" s="24">
        <f aca="true" t="shared" si="21" ref="H114:M114">+H115+H116</f>
        <v>1096012.6500000001</v>
      </c>
      <c r="I114" s="24">
        <f t="shared" si="21"/>
        <v>833987.7899999999</v>
      </c>
      <c r="J114" s="24">
        <f t="shared" si="21"/>
        <v>390137.68999999994</v>
      </c>
      <c r="K114" s="24">
        <f t="shared" si="21"/>
        <v>345425.63</v>
      </c>
      <c r="L114" s="24">
        <f t="shared" si="21"/>
        <v>770553.5300000001</v>
      </c>
      <c r="M114" s="24">
        <f t="shared" si="21"/>
        <v>1121637.4500000002</v>
      </c>
      <c r="N114" s="24">
        <f>+N115+N116</f>
        <v>1293543.2700000003</v>
      </c>
      <c r="O114" s="41">
        <f t="shared" si="19"/>
        <v>14319381.829999998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1412379.26</v>
      </c>
      <c r="C115" s="24">
        <f t="shared" si="22"/>
        <v>2153292.2500000005</v>
      </c>
      <c r="D115" s="24">
        <f t="shared" si="22"/>
        <v>2311004.0599999996</v>
      </c>
      <c r="E115" s="24">
        <f t="shared" si="22"/>
        <v>402220.99</v>
      </c>
      <c r="F115" s="24">
        <f t="shared" si="22"/>
        <v>840229.47</v>
      </c>
      <c r="G115" s="24">
        <f t="shared" si="22"/>
        <v>1269774.7699999998</v>
      </c>
      <c r="H115" s="24">
        <f aca="true" t="shared" si="23" ref="H115:M115">+H50+H67+H74+H111</f>
        <v>1096012.6500000001</v>
      </c>
      <c r="I115" s="24">
        <f t="shared" si="23"/>
        <v>825250.0599999999</v>
      </c>
      <c r="J115" s="24">
        <f t="shared" si="23"/>
        <v>388638.82999999996</v>
      </c>
      <c r="K115" s="24">
        <f t="shared" si="23"/>
        <v>337585.42</v>
      </c>
      <c r="L115" s="24">
        <f t="shared" si="23"/>
        <v>769088.8600000001</v>
      </c>
      <c r="M115" s="24">
        <f t="shared" si="23"/>
        <v>1113116.36</v>
      </c>
      <c r="N115" s="24">
        <f>+N50+N67+N74+N111</f>
        <v>1286188.8100000003</v>
      </c>
      <c r="O115" s="41">
        <f t="shared" si="19"/>
        <v>14204781.790000001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16664.11</v>
      </c>
      <c r="C116" s="24">
        <f t="shared" si="24"/>
        <v>23151.16</v>
      </c>
      <c r="D116" s="24">
        <f t="shared" si="24"/>
        <v>8110.2</v>
      </c>
      <c r="E116" s="24">
        <f t="shared" si="24"/>
        <v>0</v>
      </c>
      <c r="F116" s="24">
        <f t="shared" si="24"/>
        <v>8204.85</v>
      </c>
      <c r="G116" s="24">
        <f t="shared" si="24"/>
        <v>23052.7</v>
      </c>
      <c r="H116" s="24">
        <f aca="true" t="shared" si="25" ref="H116:M116">IF(+H62+H112+H117&lt;0,0,(H62+H112+H117))</f>
        <v>0</v>
      </c>
      <c r="I116" s="24">
        <f t="shared" si="25"/>
        <v>8737.73</v>
      </c>
      <c r="J116" s="24">
        <f t="shared" si="25"/>
        <v>1498.86</v>
      </c>
      <c r="K116" s="24">
        <f t="shared" si="25"/>
        <v>7840.21</v>
      </c>
      <c r="L116" s="24">
        <f t="shared" si="25"/>
        <v>1464.67</v>
      </c>
      <c r="M116" s="24">
        <f t="shared" si="25"/>
        <v>8521.09</v>
      </c>
      <c r="N116" s="24">
        <f>IF(+N62+N112+N117&lt;0,0,(N62+N112+N117))</f>
        <v>7354.46</v>
      </c>
      <c r="O116" s="41">
        <f t="shared" si="19"/>
        <v>114600.04000000001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14319381.799999999</v>
      </c>
      <c r="P122" s="45"/>
    </row>
    <row r="123" spans="1:15" ht="18.75" customHeight="1">
      <c r="A123" s="26" t="s">
        <v>118</v>
      </c>
      <c r="B123" s="27">
        <v>181877.19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181877.19</v>
      </c>
    </row>
    <row r="124" spans="1:15" ht="18.75" customHeight="1">
      <c r="A124" s="26" t="s">
        <v>119</v>
      </c>
      <c r="B124" s="27">
        <v>1247166.17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1247166.17</v>
      </c>
    </row>
    <row r="125" spans="1:15" ht="18.75" customHeight="1">
      <c r="A125" s="26" t="s">
        <v>120</v>
      </c>
      <c r="B125" s="38">
        <v>0</v>
      </c>
      <c r="C125" s="27">
        <v>2176443.41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2176443.41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453781.31</v>
      </c>
      <c r="O139" s="39">
        <f t="shared" si="26"/>
        <v>453781.31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839761.96</v>
      </c>
      <c r="O140" s="39">
        <f t="shared" si="26"/>
        <v>839761.96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402220.99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402220.99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848434.32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848434.32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1096012.65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1096012.65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390137.69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390137.69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345425.63</v>
      </c>
      <c r="L147" s="38">
        <v>0</v>
      </c>
      <c r="M147" s="38">
        <v>0</v>
      </c>
      <c r="N147" s="38">
        <v>0</v>
      </c>
      <c r="O147" s="39">
        <f t="shared" si="27"/>
        <v>345425.63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1292827.46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1292827.46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833987.79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833987.79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770553.53</v>
      </c>
      <c r="M152" s="38">
        <v>0</v>
      </c>
      <c r="N152" s="38">
        <v>0</v>
      </c>
      <c r="O152" s="39">
        <f t="shared" si="27"/>
        <v>770553.53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2319114.26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2319114.26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1121637.44</v>
      </c>
      <c r="N154" s="75">
        <v>0</v>
      </c>
      <c r="O154" s="74">
        <f t="shared" si="27"/>
        <v>1121637.44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2019-07-17T18:42:32Z</dcterms:modified>
  <cp:category/>
  <cp:version/>
  <cp:contentType/>
  <cp:contentStatus/>
</cp:coreProperties>
</file>