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<sst xmlns="http://schemas.openxmlformats.org/spreadsheetml/2006/main" count="167" uniqueCount="161">
  <si>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</si>
  <si>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</si>
  <si>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</si>
  <si>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</si>
  <si>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</si>
  <si>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</si>
  <si>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</si>
  <si>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</si>
  <si>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</si>
  <si>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</si>
  <si>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</si>
  <si>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</si>
  <si>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</si>
  <si>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</si>
  <si>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</si>
  <si>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</si>
  <si>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</si>
  <si>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</si>
  <si>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</si>
  <si>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</si>
  <si>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</si>
  <si>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</si>
  <si>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</si>
  <si>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</si>
  <si>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</si>
  <si>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</si>
  <si>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</si>
  <si>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</si>
  <si>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</si>
  <si>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</si>
  <si>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</si>
  <si>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</si>
  <si>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</si>
  <si>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</si>
  <si>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</si>
  <si>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</si>
  <si>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</si>
  <si>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</si>
  <si>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</si>
  <si>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</si>
  <si>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</si>
  <si>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</si>
  <si>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</si>
  <si>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</si>
  <si>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</si>
  <si>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</si>
  <si>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</si>
  <si>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</si>
  <si>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</si>
  <si>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</si>
  <si>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</si>
  <si>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</si>
  <si>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</si>
  <si>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</si>
  <si>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</si>
  <si>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</si>
  <si>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</si>
  <si>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</si>
  <si>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</si>
  <si>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</si>
  <si>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</si>
  <si>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</si>
  <si>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</si>
  <si>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</si>
  <si>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</si>
  <si>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</si>
  <si>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</si>
  <si>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</si>
  <si>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</si>
  <si>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</si>
  <si>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</si>
  <si>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</si>
  <si>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</si>
  <si>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</si>
  <si>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</si>
  <si>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</si>
  <si>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</si>
  <si>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</si>
  <si>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</si>
  <si>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</si>
  <si>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</si>
  <si>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</si>
  <si>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</si>
  <si>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</si>
  <si>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</si>
  <si>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</si>
  <si>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</si>
  <si>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</si>
  <si>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</si>
  <si>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</si>
  <si>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</si>
  <si>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</si>
  <si>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</si>
  <si>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</si>
  <si>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</si>
  <si>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</si>
  <si>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</si>
  <si>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</si>
  <si>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</si>
  <si>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</si>
  <si>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</si>
  <si>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</si>
  <si>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</si>
  <si>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</si>
  <si>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</si>
  <si>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</si>
  <si>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</si>
  <si>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</si>
  <si>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</si>
  <si>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</si>
  <si>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</si>
  <si>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</si>
  <si>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</si>
  <si>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</si>
  <si>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</si>
  <si>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</si>
  <si>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</si>
  <si>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</si>
  <si>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</si>
  <si>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</si>
  <si>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</si>
  <si>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</si>
  <si>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</si>
  <si>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</si>
  <si>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</si>
  <si>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</si>
  <si>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</si>
  <si>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</si>
  <si>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</si>
  <si>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</si>
  <si>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</si>
  <si>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</si>
  <si>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</si>
  <si>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</si>
  <si>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</si>
  <si>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</si>
  <si>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</si>
  <si>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</si>
  <si>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</si>
  <si>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</si>
  <si>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</si>
  <si>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</si>
  <si>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</si>
  <si>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</si>
  <si>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</si>
  <si>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</si>
  <si>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</si>
  <si>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</si>
  <si>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</si>
  <si>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</si>
  <si>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</si>
  <si>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</si>
  <si>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</si>
  <si>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</si>
  <si>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</si>
  <si>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</si>
  <si>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</si>
  <si>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</si>
  <si>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</si>
  <si>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</si>
  <si>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08/07/19 - VENCIMENTO 16/07/19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</si>
</sst>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420273</v>
      </c>
      <c r="C7" s="9">
        <f t="shared" si="0"/>
        <v>526723</v>
      </c>
      <c r="D7" s="9">
        <f t="shared" si="0"/>
        <v>554431</v>
      </c>
      <c r="E7" s="9">
        <f>+E8+E20+E24+E27</f>
        <v>85182</v>
      </c>
      <c r="F7" s="9">
        <f>+F8+F20+F24+F27</f>
        <v>217533</v>
      </c>
      <c r="G7" s="9">
        <f t="shared" si="0"/>
        <v>349348</v>
      </c>
      <c r="H7" s="9">
        <f t="shared" si="0"/>
        <v>262565</v>
      </c>
      <c r="I7" s="9">
        <f t="shared" si="0"/>
        <v>229678</v>
      </c>
      <c r="J7" s="9">
        <f t="shared" si="0"/>
        <v>98558</v>
      </c>
      <c r="K7" s="9">
        <f t="shared" si="0"/>
        <v>113161</v>
      </c>
      <c r="L7" s="9">
        <f t="shared" si="0"/>
        <v>249561</v>
      </c>
      <c r="M7" s="9">
        <f t="shared" si="0"/>
        <v>349998</v>
      </c>
      <c r="N7" s="9">
        <f t="shared" si="0"/>
        <v>340449</v>
      </c>
      <c r="O7" s="9">
        <f t="shared" si="0"/>
        <v>3797460</v>
      </c>
      <c r="P7" s="43"/>
      <c r="Q7"/>
      <c r="R7"/>
    </row>
    <row r="8" spans="1:18" ht="17.25" customHeight="1">
      <c r="A8" s="10" t="s">
        <v>35</v>
      </c>
      <c r="B8" s="11">
        <f>B9+B12+B16</f>
        <v>211841</v>
      </c>
      <c r="C8" s="11">
        <f aca="true" t="shared" si="1" ref="C8:N8">C9+C12+C16</f>
        <v>274022</v>
      </c>
      <c r="D8" s="11">
        <f t="shared" si="1"/>
        <v>268424</v>
      </c>
      <c r="E8" s="11">
        <f>E9+E12+E16</f>
        <v>38429</v>
      </c>
      <c r="F8" s="11">
        <f>F9+F12+F16</f>
        <v>107233</v>
      </c>
      <c r="G8" s="11">
        <f t="shared" si="1"/>
        <v>180196</v>
      </c>
      <c r="H8" s="11">
        <f t="shared" si="1"/>
        <v>139607</v>
      </c>
      <c r="I8" s="11">
        <f t="shared" si="1"/>
        <v>104208</v>
      </c>
      <c r="J8" s="11">
        <f t="shared" si="1"/>
        <v>49930</v>
      </c>
      <c r="K8" s="11">
        <f t="shared" si="1"/>
        <v>58244</v>
      </c>
      <c r="L8" s="11">
        <f t="shared" si="1"/>
        <v>119590</v>
      </c>
      <c r="M8" s="11">
        <f t="shared" si="1"/>
        <v>173128</v>
      </c>
      <c r="N8" s="11">
        <f t="shared" si="1"/>
        <v>187357</v>
      </c>
      <c r="O8" s="11">
        <f aca="true" t="shared" si="2" ref="O8:O27">SUM(B8:N8)</f>
        <v>1912209</v>
      </c>
      <c r="P8"/>
      <c r="Q8"/>
      <c r="R8"/>
    </row>
    <row r="9" spans="1:18" ht="17.25" customHeight="1">
      <c r="A9" s="15" t="s">
        <v>13</v>
      </c>
      <c r="B9" s="13">
        <f>+B10+B11</f>
        <v>28615</v>
      </c>
      <c r="C9" s="13">
        <f aca="true" t="shared" si="3" ref="C9:N9">+C10+C11</f>
        <v>40046</v>
      </c>
      <c r="D9" s="13">
        <f t="shared" si="3"/>
        <v>36566</v>
      </c>
      <c r="E9" s="13">
        <f>+E10+E11</f>
        <v>6369</v>
      </c>
      <c r="F9" s="13">
        <f>+F10+F11</f>
        <v>13357</v>
      </c>
      <c r="G9" s="13">
        <f t="shared" si="3"/>
        <v>24652</v>
      </c>
      <c r="H9" s="13">
        <f t="shared" si="3"/>
        <v>18135</v>
      </c>
      <c r="I9" s="13">
        <f t="shared" si="3"/>
        <v>9805</v>
      </c>
      <c r="J9" s="13">
        <f t="shared" si="3"/>
        <v>4136</v>
      </c>
      <c r="K9" s="13">
        <f t="shared" si="3"/>
        <v>6170</v>
      </c>
      <c r="L9" s="13">
        <f t="shared" si="3"/>
        <v>8640</v>
      </c>
      <c r="M9" s="13">
        <f t="shared" si="3"/>
        <v>14586</v>
      </c>
      <c r="N9" s="13">
        <f t="shared" si="3"/>
        <v>30161</v>
      </c>
      <c r="O9" s="11">
        <f t="shared" si="2"/>
        <v>241238</v>
      </c>
      <c r="P9"/>
      <c r="Q9"/>
      <c r="R9"/>
    </row>
    <row r="10" spans="1:18" ht="17.25" customHeight="1">
      <c r="A10" s="29" t="s">
        <v>14</v>
      </c>
      <c r="B10" s="13">
        <v>28615</v>
      </c>
      <c r="C10" s="13">
        <v>40046</v>
      </c>
      <c r="D10" s="13">
        <v>36566</v>
      </c>
      <c r="E10" s="13">
        <v>6369</v>
      </c>
      <c r="F10" s="13">
        <v>13357</v>
      </c>
      <c r="G10" s="13">
        <v>24652</v>
      </c>
      <c r="H10" s="13">
        <v>18135</v>
      </c>
      <c r="I10" s="13">
        <v>9805</v>
      </c>
      <c r="J10" s="13">
        <v>4136</v>
      </c>
      <c r="K10" s="13">
        <v>6170</v>
      </c>
      <c r="L10" s="13">
        <v>8640</v>
      </c>
      <c r="M10" s="13">
        <v>14586</v>
      </c>
      <c r="N10" s="13">
        <v>30161</v>
      </c>
      <c r="O10" s="11">
        <f t="shared" si="2"/>
        <v>241238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173357</v>
      </c>
      <c r="C12" s="17">
        <f t="shared" si="4"/>
        <v>220933</v>
      </c>
      <c r="D12" s="17">
        <f t="shared" si="4"/>
        <v>219622</v>
      </c>
      <c r="E12" s="17">
        <f>SUM(E13:E15)</f>
        <v>29966</v>
      </c>
      <c r="F12" s="17">
        <f>SUM(F13:F15)</f>
        <v>88799</v>
      </c>
      <c r="G12" s="17">
        <f t="shared" si="4"/>
        <v>147148</v>
      </c>
      <c r="H12" s="17">
        <f t="shared" si="4"/>
        <v>114401</v>
      </c>
      <c r="I12" s="17">
        <f t="shared" si="4"/>
        <v>88012</v>
      </c>
      <c r="J12" s="17">
        <f t="shared" si="4"/>
        <v>42416</v>
      </c>
      <c r="K12" s="17">
        <f t="shared" si="4"/>
        <v>48903</v>
      </c>
      <c r="L12" s="17">
        <f t="shared" si="4"/>
        <v>103455</v>
      </c>
      <c r="M12" s="17">
        <f t="shared" si="4"/>
        <v>148710</v>
      </c>
      <c r="N12" s="17">
        <f t="shared" si="4"/>
        <v>148304</v>
      </c>
      <c r="O12" s="11">
        <f t="shared" si="2"/>
        <v>1574026</v>
      </c>
      <c r="P12"/>
      <c r="Q12"/>
      <c r="R12"/>
    </row>
    <row r="13" spans="1:18" s="60" customFormat="1" ht="17.25" customHeight="1">
      <c r="A13" s="65" t="s">
        <v>16</v>
      </c>
      <c r="B13" s="66">
        <v>80411</v>
      </c>
      <c r="C13" s="66">
        <v>109923</v>
      </c>
      <c r="D13" s="66">
        <v>112999</v>
      </c>
      <c r="E13" s="66">
        <v>16692</v>
      </c>
      <c r="F13" s="66">
        <v>45193</v>
      </c>
      <c r="G13" s="66">
        <v>72978</v>
      </c>
      <c r="H13" s="66">
        <v>54096</v>
      </c>
      <c r="I13" s="66">
        <v>45266</v>
      </c>
      <c r="J13" s="66">
        <v>19749</v>
      </c>
      <c r="K13" s="66">
        <v>22943</v>
      </c>
      <c r="L13" s="66">
        <v>49507</v>
      </c>
      <c r="M13" s="66">
        <v>67703</v>
      </c>
      <c r="N13" s="66">
        <v>69234</v>
      </c>
      <c r="O13" s="67">
        <f t="shared" si="2"/>
        <v>766694</v>
      </c>
      <c r="P13" s="68"/>
      <c r="Q13" s="69"/>
      <c r="R13"/>
    </row>
    <row r="14" spans="1:18" s="60" customFormat="1" ht="17.25" customHeight="1">
      <c r="A14" s="65" t="s">
        <v>17</v>
      </c>
      <c r="B14" s="66">
        <v>87852</v>
      </c>
      <c r="C14" s="66">
        <v>104071</v>
      </c>
      <c r="D14" s="66">
        <v>100921</v>
      </c>
      <c r="E14" s="66">
        <v>12300</v>
      </c>
      <c r="F14" s="66">
        <v>41803</v>
      </c>
      <c r="G14" s="66">
        <v>69945</v>
      </c>
      <c r="H14" s="66">
        <v>57248</v>
      </c>
      <c r="I14" s="66">
        <v>40800</v>
      </c>
      <c r="J14" s="66">
        <v>21633</v>
      </c>
      <c r="K14" s="66">
        <v>24687</v>
      </c>
      <c r="L14" s="66">
        <v>51871</v>
      </c>
      <c r="M14" s="66">
        <v>77383</v>
      </c>
      <c r="N14" s="66">
        <v>72896</v>
      </c>
      <c r="O14" s="67">
        <f t="shared" si="2"/>
        <v>763410</v>
      </c>
      <c r="P14" s="68"/>
      <c r="Q14"/>
      <c r="R14"/>
    </row>
    <row r="15" spans="1:18" ht="17.25" customHeight="1">
      <c r="A15" s="14" t="s">
        <v>18</v>
      </c>
      <c r="B15" s="13">
        <v>5094</v>
      </c>
      <c r="C15" s="13">
        <v>6939</v>
      </c>
      <c r="D15" s="13">
        <v>5702</v>
      </c>
      <c r="E15" s="13">
        <v>974</v>
      </c>
      <c r="F15" s="13">
        <v>1803</v>
      </c>
      <c r="G15" s="13">
        <v>4225</v>
      </c>
      <c r="H15" s="13">
        <v>3057</v>
      </c>
      <c r="I15" s="13">
        <v>1946</v>
      </c>
      <c r="J15" s="13">
        <v>1034</v>
      </c>
      <c r="K15" s="13">
        <v>1273</v>
      </c>
      <c r="L15" s="13">
        <v>2077</v>
      </c>
      <c r="M15" s="13">
        <v>3624</v>
      </c>
      <c r="N15" s="13">
        <v>6174</v>
      </c>
      <c r="O15" s="11">
        <f t="shared" si="2"/>
        <v>43922</v>
      </c>
      <c r="P15"/>
      <c r="Q15"/>
      <c r="R15"/>
    </row>
    <row r="16" spans="1:15" ht="17.25" customHeight="1">
      <c r="A16" s="15" t="s">
        <v>31</v>
      </c>
      <c r="B16" s="13">
        <f>B17+B18+B19</f>
        <v>9869</v>
      </c>
      <c r="C16" s="13">
        <f aca="true" t="shared" si="5" ref="C16:N16">C17+C18+C19</f>
        <v>13043</v>
      </c>
      <c r="D16" s="13">
        <f t="shared" si="5"/>
        <v>12236</v>
      </c>
      <c r="E16" s="13">
        <f>E17+E18+E19</f>
        <v>2094</v>
      </c>
      <c r="F16" s="13">
        <f>F17+F18+F19</f>
        <v>5077</v>
      </c>
      <c r="G16" s="13">
        <f t="shared" si="5"/>
        <v>8396</v>
      </c>
      <c r="H16" s="13">
        <f t="shared" si="5"/>
        <v>7071</v>
      </c>
      <c r="I16" s="13">
        <f t="shared" si="5"/>
        <v>6391</v>
      </c>
      <c r="J16" s="13">
        <f t="shared" si="5"/>
        <v>3378</v>
      </c>
      <c r="K16" s="13">
        <f t="shared" si="5"/>
        <v>3171</v>
      </c>
      <c r="L16" s="13">
        <f t="shared" si="5"/>
        <v>7495</v>
      </c>
      <c r="M16" s="13">
        <f t="shared" si="5"/>
        <v>9832</v>
      </c>
      <c r="N16" s="13">
        <f t="shared" si="5"/>
        <v>8892</v>
      </c>
      <c r="O16" s="11">
        <f t="shared" si="2"/>
        <v>96945</v>
      </c>
    </row>
    <row r="17" spans="1:18" ht="17.25" customHeight="1">
      <c r="A17" s="14" t="s">
        <v>32</v>
      </c>
      <c r="B17" s="13">
        <v>9856</v>
      </c>
      <c r="C17" s="13">
        <v>13028</v>
      </c>
      <c r="D17" s="13">
        <v>12223</v>
      </c>
      <c r="E17" s="13">
        <v>2090</v>
      </c>
      <c r="F17" s="13">
        <v>5072</v>
      </c>
      <c r="G17" s="13">
        <v>8384</v>
      </c>
      <c r="H17" s="13">
        <v>7063</v>
      </c>
      <c r="I17" s="13">
        <v>6375</v>
      </c>
      <c r="J17" s="13">
        <v>3376</v>
      </c>
      <c r="K17" s="13">
        <v>3168</v>
      </c>
      <c r="L17" s="13">
        <v>7486</v>
      </c>
      <c r="M17" s="13">
        <v>9811</v>
      </c>
      <c r="N17" s="13">
        <v>8882</v>
      </c>
      <c r="O17" s="11">
        <f t="shared" si="2"/>
        <v>96814</v>
      </c>
      <c r="P17"/>
      <c r="Q17"/>
      <c r="R17"/>
    </row>
    <row r="18" spans="1:18" ht="17.25" customHeight="1">
      <c r="A18" s="14" t="s">
        <v>33</v>
      </c>
      <c r="B18" s="13">
        <v>1</v>
      </c>
      <c r="C18" s="13">
        <v>7</v>
      </c>
      <c r="D18" s="13">
        <v>6</v>
      </c>
      <c r="E18" s="13">
        <v>4</v>
      </c>
      <c r="F18" s="13">
        <v>3</v>
      </c>
      <c r="G18" s="13">
        <v>2</v>
      </c>
      <c r="H18" s="13">
        <v>7</v>
      </c>
      <c r="I18" s="13">
        <v>13</v>
      </c>
      <c r="J18" s="13">
        <v>1</v>
      </c>
      <c r="K18" s="13">
        <v>2</v>
      </c>
      <c r="L18" s="13">
        <v>6</v>
      </c>
      <c r="M18" s="13">
        <v>14</v>
      </c>
      <c r="N18" s="13">
        <v>7</v>
      </c>
      <c r="O18" s="11">
        <f t="shared" si="2"/>
        <v>73</v>
      </c>
      <c r="P18"/>
      <c r="Q18"/>
      <c r="R18"/>
    </row>
    <row r="19" spans="1:18" ht="17.25" customHeight="1">
      <c r="A19" s="14" t="s">
        <v>34</v>
      </c>
      <c r="B19" s="13">
        <v>12</v>
      </c>
      <c r="C19" s="13">
        <v>8</v>
      </c>
      <c r="D19" s="13">
        <v>7</v>
      </c>
      <c r="E19" s="13">
        <v>0</v>
      </c>
      <c r="F19" s="13">
        <v>2</v>
      </c>
      <c r="G19" s="13">
        <v>10</v>
      </c>
      <c r="H19" s="13">
        <v>1</v>
      </c>
      <c r="I19" s="13">
        <v>3</v>
      </c>
      <c r="J19" s="13">
        <v>1</v>
      </c>
      <c r="K19" s="13">
        <v>1</v>
      </c>
      <c r="L19" s="13">
        <v>3</v>
      </c>
      <c r="M19" s="13">
        <v>7</v>
      </c>
      <c r="N19" s="13">
        <v>3</v>
      </c>
      <c r="O19" s="11">
        <f t="shared" si="2"/>
        <v>58</v>
      </c>
      <c r="P19"/>
      <c r="Q19"/>
      <c r="R19"/>
    </row>
    <row r="20" spans="1:18" ht="17.25" customHeight="1">
      <c r="A20" s="16" t="s">
        <v>19</v>
      </c>
      <c r="B20" s="11">
        <f>+B21+B22+B23</f>
        <v>126704</v>
      </c>
      <c r="C20" s="11">
        <f aca="true" t="shared" si="6" ref="C20:N20">+C21+C22+C23</f>
        <v>141630</v>
      </c>
      <c r="D20" s="11">
        <f t="shared" si="6"/>
        <v>157996</v>
      </c>
      <c r="E20" s="11">
        <f>+E21+E22+E23</f>
        <v>24793</v>
      </c>
      <c r="F20" s="11">
        <f>+F21+F22+F23</f>
        <v>58407</v>
      </c>
      <c r="G20" s="11">
        <f t="shared" si="6"/>
        <v>94513</v>
      </c>
      <c r="H20" s="11">
        <f t="shared" si="6"/>
        <v>74191</v>
      </c>
      <c r="I20" s="11">
        <f t="shared" si="6"/>
        <v>86114</v>
      </c>
      <c r="J20" s="11">
        <f t="shared" si="6"/>
        <v>36224</v>
      </c>
      <c r="K20" s="11">
        <f t="shared" si="6"/>
        <v>38440</v>
      </c>
      <c r="L20" s="11">
        <f t="shared" si="6"/>
        <v>94545</v>
      </c>
      <c r="M20" s="11">
        <f t="shared" si="6"/>
        <v>125566</v>
      </c>
      <c r="N20" s="11">
        <f t="shared" si="6"/>
        <v>93459</v>
      </c>
      <c r="O20" s="11">
        <f t="shared" si="2"/>
        <v>1152582</v>
      </c>
      <c r="P20"/>
      <c r="Q20"/>
      <c r="R20"/>
    </row>
    <row r="21" spans="1:18" s="60" customFormat="1" ht="17.25" customHeight="1">
      <c r="A21" s="54" t="s">
        <v>20</v>
      </c>
      <c r="B21" s="66">
        <v>63325</v>
      </c>
      <c r="C21" s="66">
        <v>77133</v>
      </c>
      <c r="D21" s="66">
        <v>89428</v>
      </c>
      <c r="E21" s="66">
        <v>14955</v>
      </c>
      <c r="F21" s="66">
        <v>31884</v>
      </c>
      <c r="G21" s="66">
        <v>51385</v>
      </c>
      <c r="H21" s="66">
        <v>38304</v>
      </c>
      <c r="I21" s="66">
        <v>47842</v>
      </c>
      <c r="J21" s="66">
        <v>18357</v>
      </c>
      <c r="K21" s="66">
        <v>19772</v>
      </c>
      <c r="L21" s="66">
        <v>47926</v>
      </c>
      <c r="M21" s="66">
        <v>60949</v>
      </c>
      <c r="N21" s="66">
        <v>49578</v>
      </c>
      <c r="O21" s="67">
        <f t="shared" si="2"/>
        <v>610838</v>
      </c>
      <c r="P21" s="68"/>
      <c r="Q21"/>
      <c r="R21"/>
    </row>
    <row r="22" spans="1:18" s="60" customFormat="1" ht="17.25" customHeight="1">
      <c r="A22" s="54" t="s">
        <v>21</v>
      </c>
      <c r="B22" s="66">
        <v>60799</v>
      </c>
      <c r="C22" s="66">
        <v>61272</v>
      </c>
      <c r="D22" s="66">
        <v>65628</v>
      </c>
      <c r="E22" s="66">
        <v>9332</v>
      </c>
      <c r="F22" s="66">
        <v>25625</v>
      </c>
      <c r="G22" s="66">
        <v>41438</v>
      </c>
      <c r="H22" s="66">
        <v>34430</v>
      </c>
      <c r="I22" s="66">
        <v>36948</v>
      </c>
      <c r="J22" s="66">
        <v>17322</v>
      </c>
      <c r="K22" s="66">
        <v>17933</v>
      </c>
      <c r="L22" s="66">
        <v>45131</v>
      </c>
      <c r="M22" s="66">
        <v>62310</v>
      </c>
      <c r="N22" s="66">
        <v>41405</v>
      </c>
      <c r="O22" s="67">
        <f t="shared" si="2"/>
        <v>519573</v>
      </c>
      <c r="P22" s="68"/>
      <c r="Q22"/>
      <c r="R22"/>
    </row>
    <row r="23" spans="1:18" ht="17.25" customHeight="1">
      <c r="A23" s="12" t="s">
        <v>22</v>
      </c>
      <c r="B23" s="13">
        <v>2580</v>
      </c>
      <c r="C23" s="13">
        <v>3225</v>
      </c>
      <c r="D23" s="13">
        <v>2940</v>
      </c>
      <c r="E23" s="13">
        <v>506</v>
      </c>
      <c r="F23" s="13">
        <v>898</v>
      </c>
      <c r="G23" s="13">
        <v>1690</v>
      </c>
      <c r="H23" s="13">
        <v>1457</v>
      </c>
      <c r="I23" s="13">
        <v>1324</v>
      </c>
      <c r="J23" s="13">
        <v>545</v>
      </c>
      <c r="K23" s="13">
        <v>735</v>
      </c>
      <c r="L23" s="13">
        <v>1488</v>
      </c>
      <c r="M23" s="13">
        <v>2307</v>
      </c>
      <c r="N23" s="13">
        <v>2476</v>
      </c>
      <c r="O23" s="11">
        <f t="shared" si="2"/>
        <v>22171</v>
      </c>
      <c r="P23"/>
      <c r="Q23"/>
      <c r="R23"/>
    </row>
    <row r="24" spans="1:18" ht="17.25" customHeight="1">
      <c r="A24" s="16" t="s">
        <v>23</v>
      </c>
      <c r="B24" s="13">
        <f>+B25+B26</f>
        <v>81728</v>
      </c>
      <c r="C24" s="13">
        <f aca="true" t="shared" si="7" ref="C24:N24">+C25+C26</f>
        <v>111071</v>
      </c>
      <c r="D24" s="13">
        <f t="shared" si="7"/>
        <v>128011</v>
      </c>
      <c r="E24" s="13">
        <f>+E25+E26</f>
        <v>21960</v>
      </c>
      <c r="F24" s="13">
        <f>+F25+F26</f>
        <v>51893</v>
      </c>
      <c r="G24" s="13">
        <f t="shared" si="7"/>
        <v>74639</v>
      </c>
      <c r="H24" s="13">
        <f t="shared" si="7"/>
        <v>48767</v>
      </c>
      <c r="I24" s="13">
        <f t="shared" si="7"/>
        <v>39356</v>
      </c>
      <c r="J24" s="13">
        <f t="shared" si="7"/>
        <v>12404</v>
      </c>
      <c r="K24" s="13">
        <f t="shared" si="7"/>
        <v>16477</v>
      </c>
      <c r="L24" s="13">
        <f t="shared" si="7"/>
        <v>35426</v>
      </c>
      <c r="M24" s="13">
        <f t="shared" si="7"/>
        <v>51304</v>
      </c>
      <c r="N24" s="13">
        <f t="shared" si="7"/>
        <v>57973</v>
      </c>
      <c r="O24" s="11">
        <f t="shared" si="2"/>
        <v>731009</v>
      </c>
      <c r="P24" s="44"/>
      <c r="Q24"/>
      <c r="R24"/>
    </row>
    <row r="25" spans="1:18" ht="17.25" customHeight="1">
      <c r="A25" s="12" t="s">
        <v>36</v>
      </c>
      <c r="B25" s="13">
        <v>66280</v>
      </c>
      <c r="C25" s="13">
        <v>93690</v>
      </c>
      <c r="D25" s="13">
        <v>106349</v>
      </c>
      <c r="E25" s="13">
        <v>19321</v>
      </c>
      <c r="F25" s="13">
        <v>41559</v>
      </c>
      <c r="G25" s="13">
        <v>63787</v>
      </c>
      <c r="H25" s="13">
        <v>40187</v>
      </c>
      <c r="I25" s="13">
        <v>32890</v>
      </c>
      <c r="J25" s="13">
        <v>10604</v>
      </c>
      <c r="K25" s="13">
        <v>14241</v>
      </c>
      <c r="L25" s="13">
        <v>28935</v>
      </c>
      <c r="M25" s="13">
        <v>43797</v>
      </c>
      <c r="N25" s="13">
        <v>49262</v>
      </c>
      <c r="O25" s="11">
        <f t="shared" si="2"/>
        <v>610902</v>
      </c>
      <c r="P25" s="43"/>
      <c r="Q25"/>
      <c r="R25"/>
    </row>
    <row r="26" spans="1:18" ht="17.25" customHeight="1">
      <c r="A26" s="12" t="s">
        <v>37</v>
      </c>
      <c r="B26" s="13">
        <v>15448</v>
      </c>
      <c r="C26" s="13">
        <v>17381</v>
      </c>
      <c r="D26" s="13">
        <v>21662</v>
      </c>
      <c r="E26" s="13">
        <v>2639</v>
      </c>
      <c r="F26" s="13">
        <v>10334</v>
      </c>
      <c r="G26" s="13">
        <v>10852</v>
      </c>
      <c r="H26" s="13">
        <v>8580</v>
      </c>
      <c r="I26" s="13">
        <v>6466</v>
      </c>
      <c r="J26" s="13">
        <v>1800</v>
      </c>
      <c r="K26" s="13">
        <v>2236</v>
      </c>
      <c r="L26" s="13">
        <v>6491</v>
      </c>
      <c r="M26" s="13">
        <v>7507</v>
      </c>
      <c r="N26" s="13">
        <v>8711</v>
      </c>
      <c r="O26" s="11">
        <f t="shared" si="2"/>
        <v>120107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1660</v>
      </c>
      <c r="O27" s="11">
        <f t="shared" si="2"/>
        <v>1660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24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24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28496.89</v>
      </c>
      <c r="O37" s="23">
        <f>SUM(B37:N37)</f>
        <v>28496.89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1342262.21</v>
      </c>
      <c r="C49" s="22">
        <f aca="true" t="shared" si="11" ref="C49:N49">+C50+C62</f>
        <v>1886834.92</v>
      </c>
      <c r="D49" s="22">
        <f t="shared" si="11"/>
        <v>2157870.76</v>
      </c>
      <c r="E49" s="22">
        <f t="shared" si="11"/>
        <v>449650.22</v>
      </c>
      <c r="F49" s="22">
        <f t="shared" si="11"/>
        <v>726540.53</v>
      </c>
      <c r="G49" s="22">
        <f t="shared" si="11"/>
        <v>1200482.0499999998</v>
      </c>
      <c r="H49" s="22">
        <f t="shared" si="11"/>
        <v>970424.03</v>
      </c>
      <c r="I49" s="22">
        <f>+I50+I62</f>
        <v>798968.51</v>
      </c>
      <c r="J49" s="22">
        <f t="shared" si="11"/>
        <v>303355.98</v>
      </c>
      <c r="K49" s="22">
        <f>+K50+K62</f>
        <v>318355.94000000006</v>
      </c>
      <c r="L49" s="22">
        <f>+L50+L62</f>
        <v>713321.9800000001</v>
      </c>
      <c r="M49" s="22">
        <f>+M50+M62</f>
        <v>1027836.7999999999</v>
      </c>
      <c r="N49" s="22">
        <f t="shared" si="11"/>
        <v>1144391.48</v>
      </c>
      <c r="O49" s="22">
        <f>SUM(B49:N49)</f>
        <v>13040295.41</v>
      </c>
      <c r="P49"/>
      <c r="Q49"/>
      <c r="R49"/>
    </row>
    <row r="50" spans="1:18" ht="17.25" customHeight="1">
      <c r="A50" s="16" t="s">
        <v>55</v>
      </c>
      <c r="B50" s="23">
        <f>SUM(B51:B61)</f>
        <v>1325598.0999999999</v>
      </c>
      <c r="C50" s="23">
        <f aca="true" t="shared" si="12" ref="C50:N50">SUM(C51:C61)</f>
        <v>1863683.76</v>
      </c>
      <c r="D50" s="23">
        <f t="shared" si="12"/>
        <v>2149760.5599999996</v>
      </c>
      <c r="E50" s="23">
        <f t="shared" si="12"/>
        <v>449650.22</v>
      </c>
      <c r="F50" s="23">
        <f t="shared" si="12"/>
        <v>718335.68</v>
      </c>
      <c r="G50" s="23">
        <f t="shared" si="12"/>
        <v>1177429.3499999999</v>
      </c>
      <c r="H50" s="23">
        <f t="shared" si="12"/>
        <v>970424.03</v>
      </c>
      <c r="I50" s="23">
        <f>SUM(I51:I61)</f>
        <v>790230.78</v>
      </c>
      <c r="J50" s="23">
        <f t="shared" si="12"/>
        <v>301857.12</v>
      </c>
      <c r="K50" s="23">
        <f>SUM(K51:K61)</f>
        <v>310515.73000000004</v>
      </c>
      <c r="L50" s="23">
        <f>SUM(L51:L61)</f>
        <v>711857.31</v>
      </c>
      <c r="M50" s="23">
        <f>SUM(M51:M61)</f>
        <v>1019315.71</v>
      </c>
      <c r="N50" s="23">
        <f t="shared" si="12"/>
        <v>1137037.02</v>
      </c>
      <c r="O50" s="23">
        <f>SUM(B50:N50)</f>
        <v>12925695.369999997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1321506.42</v>
      </c>
      <c r="C51" s="23">
        <f t="shared" si="13"/>
        <v>1857910.04</v>
      </c>
      <c r="D51" s="23">
        <f t="shared" si="13"/>
        <v>2143374.8</v>
      </c>
      <c r="E51" s="23">
        <f t="shared" si="13"/>
        <v>449650.22</v>
      </c>
      <c r="F51" s="23">
        <f t="shared" si="13"/>
        <v>716118.64</v>
      </c>
      <c r="G51" s="23">
        <f t="shared" si="13"/>
        <v>1173983.95</v>
      </c>
      <c r="H51" s="23">
        <f t="shared" si="13"/>
        <v>961880.62</v>
      </c>
      <c r="I51" s="23">
        <f t="shared" si="13"/>
        <v>786853.86</v>
      </c>
      <c r="J51" s="23">
        <f t="shared" si="13"/>
        <v>300513.2</v>
      </c>
      <c r="K51" s="23">
        <f t="shared" si="13"/>
        <v>309291.65</v>
      </c>
      <c r="L51" s="23">
        <f t="shared" si="13"/>
        <v>709601.75</v>
      </c>
      <c r="M51" s="23">
        <f t="shared" si="13"/>
        <v>1016709.19</v>
      </c>
      <c r="N51" s="23">
        <f t="shared" si="13"/>
        <v>1104825.09</v>
      </c>
      <c r="O51" s="23">
        <f>SUM(B51:N51)</f>
        <v>12852219.429999998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28496.89</v>
      </c>
      <c r="O55" s="23">
        <f>SUM(B55:N55)</f>
        <v>28496.89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16664.11</v>
      </c>
      <c r="C62" s="36">
        <v>23151.16</v>
      </c>
      <c r="D62" s="36">
        <v>8110.2</v>
      </c>
      <c r="E62" s="19">
        <v>0</v>
      </c>
      <c r="F62" s="36">
        <v>8204.85</v>
      </c>
      <c r="G62" s="36">
        <v>23052.7</v>
      </c>
      <c r="H62" s="36">
        <v>0</v>
      </c>
      <c r="I62" s="36">
        <v>8737.73</v>
      </c>
      <c r="J62" s="36">
        <v>1498.86</v>
      </c>
      <c r="K62" s="36">
        <v>7840.21</v>
      </c>
      <c r="L62" s="36">
        <v>1464.67</v>
      </c>
      <c r="M62" s="36">
        <v>8521.09</v>
      </c>
      <c r="N62" s="36">
        <v>7354.46</v>
      </c>
      <c r="O62" s="36">
        <f>SUM(B62:N62)</f>
        <v>114600.04000000001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-281986.24</v>
      </c>
      <c r="C66" s="35">
        <f t="shared" si="14"/>
        <v>-199369.48</v>
      </c>
      <c r="D66" s="35">
        <f t="shared" si="14"/>
        <v>-228268.3</v>
      </c>
      <c r="E66" s="35">
        <f t="shared" si="14"/>
        <v>-142179.74000000002</v>
      </c>
      <c r="F66" s="35">
        <f t="shared" si="14"/>
        <v>-67341.01</v>
      </c>
      <c r="G66" s="35">
        <f t="shared" si="14"/>
        <v>-295716.78</v>
      </c>
      <c r="H66" s="35">
        <f t="shared" si="14"/>
        <v>-88370.26</v>
      </c>
      <c r="I66" s="35">
        <f t="shared" si="14"/>
        <v>-243592.32</v>
      </c>
      <c r="J66" s="35">
        <f t="shared" si="14"/>
        <v>-42930.25</v>
      </c>
      <c r="K66" s="35">
        <f t="shared" si="14"/>
        <v>-20449.800000000003</v>
      </c>
      <c r="L66" s="35">
        <f t="shared" si="14"/>
        <v>-89204.40999999999</v>
      </c>
      <c r="M66" s="35">
        <f t="shared" si="14"/>
        <v>-143444.01</v>
      </c>
      <c r="N66" s="35">
        <f t="shared" si="14"/>
        <v>-143360.49</v>
      </c>
      <c r="O66" s="35">
        <f aca="true" t="shared" si="15" ref="O66:O74">SUM(B66:N66)</f>
        <v>-1986213.09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-268134.88</v>
      </c>
      <c r="C67" s="35">
        <f t="shared" si="16"/>
        <v>-179241.72</v>
      </c>
      <c r="D67" s="35">
        <f t="shared" si="16"/>
        <v>-208191.91</v>
      </c>
      <c r="E67" s="35">
        <f t="shared" si="16"/>
        <v>-27386.7</v>
      </c>
      <c r="F67" s="35">
        <f t="shared" si="16"/>
        <v>-57435.1</v>
      </c>
      <c r="G67" s="35">
        <f t="shared" si="16"/>
        <v>-282386.78</v>
      </c>
      <c r="H67" s="35">
        <f t="shared" si="16"/>
        <v>-78083.7</v>
      </c>
      <c r="I67" s="35">
        <f t="shared" si="16"/>
        <v>-235180.05000000002</v>
      </c>
      <c r="J67" s="35">
        <f t="shared" si="16"/>
        <v>-38984.8</v>
      </c>
      <c r="K67" s="35">
        <f t="shared" si="16"/>
        <v>-56504.350000000006</v>
      </c>
      <c r="L67" s="35">
        <f t="shared" si="16"/>
        <v>-81186.68</v>
      </c>
      <c r="M67" s="35">
        <f t="shared" si="16"/>
        <v>-131438.56</v>
      </c>
      <c r="N67" s="35">
        <f t="shared" si="16"/>
        <v>-129692.3</v>
      </c>
      <c r="O67" s="35">
        <f t="shared" si="15"/>
        <v>-1773847.5300000003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-123044.5</v>
      </c>
      <c r="C68" s="57">
        <f aca="true" t="shared" si="17" ref="C68:N68">-ROUND(C9*$D$3,2)</f>
        <v>-172197.8</v>
      </c>
      <c r="D68" s="57">
        <f t="shared" si="17"/>
        <v>-157233.8</v>
      </c>
      <c r="E68" s="57">
        <f t="shared" si="17"/>
        <v>-27386.7</v>
      </c>
      <c r="F68" s="57">
        <f t="shared" si="17"/>
        <v>-57435.1</v>
      </c>
      <c r="G68" s="57">
        <f t="shared" si="17"/>
        <v>-106003.6</v>
      </c>
      <c r="H68" s="57">
        <f>-ROUND((H9+H29)*$D$3,2)</f>
        <v>-78083.7</v>
      </c>
      <c r="I68" s="57">
        <f t="shared" si="17"/>
        <v>-42161.5</v>
      </c>
      <c r="J68" s="57">
        <f t="shared" si="17"/>
        <v>-17784.8</v>
      </c>
      <c r="K68" s="57">
        <f t="shared" si="17"/>
        <v>-26531</v>
      </c>
      <c r="L68" s="57">
        <f t="shared" si="17"/>
        <v>-37152</v>
      </c>
      <c r="M68" s="57">
        <f t="shared" si="17"/>
        <v>-62719.8</v>
      </c>
      <c r="N68" s="57">
        <f t="shared" si="17"/>
        <v>-129692.3</v>
      </c>
      <c r="O68" s="57">
        <f t="shared" si="15"/>
        <v>-1037426.6000000001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-64.5</v>
      </c>
      <c r="C70" s="35">
        <v>-17.2</v>
      </c>
      <c r="D70" s="19">
        <v>-116.1</v>
      </c>
      <c r="E70" s="19">
        <v>0</v>
      </c>
      <c r="F70" s="19">
        <v>0</v>
      </c>
      <c r="G70" s="19">
        <v>-176.3</v>
      </c>
      <c r="H70" s="19">
        <v>0</v>
      </c>
      <c r="I70" s="19">
        <v>-326.8</v>
      </c>
      <c r="J70" s="35">
        <v>-16.13</v>
      </c>
      <c r="K70" s="19">
        <v>-22.8</v>
      </c>
      <c r="L70" s="19">
        <v>-33.5</v>
      </c>
      <c r="M70" s="19">
        <v>-52.27</v>
      </c>
      <c r="N70" s="19">
        <v>0</v>
      </c>
      <c r="O70" s="35">
        <f t="shared" si="15"/>
        <v>-825.6</v>
      </c>
      <c r="P70"/>
      <c r="Q70"/>
      <c r="R70"/>
    </row>
    <row r="71" spans="1:18" ht="18.75" customHeight="1">
      <c r="A71" s="12" t="s">
        <v>71</v>
      </c>
      <c r="B71" s="35">
        <v>-3461.5</v>
      </c>
      <c r="C71" s="35">
        <v>-713.8</v>
      </c>
      <c r="D71" s="19">
        <v>-1586.7</v>
      </c>
      <c r="E71" s="19">
        <v>0</v>
      </c>
      <c r="F71" s="19">
        <v>0</v>
      </c>
      <c r="G71" s="19">
        <v>-2076.9</v>
      </c>
      <c r="H71" s="19">
        <v>0</v>
      </c>
      <c r="I71" s="19">
        <v>-1173.9</v>
      </c>
      <c r="J71" s="35">
        <v>-97.32</v>
      </c>
      <c r="K71" s="19">
        <v>-137.58</v>
      </c>
      <c r="L71" s="19">
        <v>-202.14</v>
      </c>
      <c r="M71" s="19">
        <v>-315.46</v>
      </c>
      <c r="N71" s="19">
        <v>0</v>
      </c>
      <c r="O71" s="35">
        <f t="shared" si="15"/>
        <v>-9765.299999999997</v>
      </c>
      <c r="P71"/>
      <c r="Q71"/>
      <c r="R71"/>
    </row>
    <row r="72" spans="1:18" ht="18.75" customHeight="1">
      <c r="A72" s="12" t="s">
        <v>72</v>
      </c>
      <c r="B72" s="35">
        <v>-141564.38</v>
      </c>
      <c r="C72" s="35">
        <v>-6312.92</v>
      </c>
      <c r="D72" s="19">
        <v>-49255.31</v>
      </c>
      <c r="E72" s="19">
        <v>0</v>
      </c>
      <c r="F72" s="19">
        <v>0</v>
      </c>
      <c r="G72" s="19">
        <v>-174129.98</v>
      </c>
      <c r="H72" s="19">
        <v>0</v>
      </c>
      <c r="I72" s="19">
        <v>-191517.85</v>
      </c>
      <c r="J72" s="35">
        <v>-21086.55</v>
      </c>
      <c r="K72" s="19">
        <v>-29812.97</v>
      </c>
      <c r="L72" s="19">
        <v>-43799.04</v>
      </c>
      <c r="M72" s="19">
        <v>-68351.03</v>
      </c>
      <c r="N72" s="19">
        <v>0</v>
      </c>
      <c r="O72" s="35">
        <f t="shared" si="15"/>
        <v>-725830.0300000001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-13851.36</v>
      </c>
      <c r="C74" s="57">
        <f t="shared" si="18"/>
        <v>-20127.76</v>
      </c>
      <c r="D74" s="35">
        <f t="shared" si="18"/>
        <v>-20076.39</v>
      </c>
      <c r="E74" s="35">
        <f t="shared" si="18"/>
        <v>-114793.04000000001</v>
      </c>
      <c r="F74" s="35">
        <f t="shared" si="18"/>
        <v>-9905.91</v>
      </c>
      <c r="G74" s="35">
        <f t="shared" si="18"/>
        <v>-13330</v>
      </c>
      <c r="H74" s="35">
        <f t="shared" si="18"/>
        <v>-10286.56</v>
      </c>
      <c r="I74" s="35">
        <f t="shared" si="18"/>
        <v>-8412.27</v>
      </c>
      <c r="J74" s="35">
        <f t="shared" si="18"/>
        <v>-3945.45</v>
      </c>
      <c r="K74" s="35">
        <f t="shared" si="18"/>
        <v>36054.55</v>
      </c>
      <c r="L74" s="35">
        <f t="shared" si="18"/>
        <v>-8017.73</v>
      </c>
      <c r="M74" s="35">
        <f t="shared" si="18"/>
        <v>-12005.45</v>
      </c>
      <c r="N74" s="57">
        <f t="shared" si="18"/>
        <v>-13668.19</v>
      </c>
      <c r="O74" s="57">
        <f t="shared" si="15"/>
        <v>-212365.56000000003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-13851.36</v>
      </c>
      <c r="C79" s="35">
        <v>-20107.73</v>
      </c>
      <c r="D79" s="35">
        <v>-19008.64</v>
      </c>
      <c r="E79" s="35">
        <v>-4805</v>
      </c>
      <c r="F79" s="35">
        <v>-9905.91</v>
      </c>
      <c r="G79" s="35">
        <v>-13330</v>
      </c>
      <c r="H79" s="35">
        <v>-9905.91</v>
      </c>
      <c r="I79" s="35">
        <v>-8412.27</v>
      </c>
      <c r="J79" s="35">
        <v>-3945.45</v>
      </c>
      <c r="K79" s="35">
        <v>-3945.45</v>
      </c>
      <c r="L79" s="35">
        <v>-8017.73</v>
      </c>
      <c r="M79" s="35">
        <v>-12005.45</v>
      </c>
      <c r="N79" s="35">
        <v>-13668.19</v>
      </c>
      <c r="O79" s="57">
        <f>SUM(B79:N79)</f>
        <v>-140909.09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57">
        <v>40000</v>
      </c>
      <c r="L87" s="19">
        <v>0</v>
      </c>
      <c r="M87" s="19">
        <v>0</v>
      </c>
      <c r="N87" s="19">
        <v>0</v>
      </c>
      <c r="O87" s="57">
        <f>SUM(B87:N87)</f>
        <v>40000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1060275.9699999997</v>
      </c>
      <c r="C114" s="24">
        <f t="shared" si="20"/>
        <v>1687465.44</v>
      </c>
      <c r="D114" s="24">
        <f t="shared" si="20"/>
        <v>1929602.4599999997</v>
      </c>
      <c r="E114" s="24">
        <f t="shared" si="20"/>
        <v>307470.48</v>
      </c>
      <c r="F114" s="24">
        <f t="shared" si="20"/>
        <v>659199.52</v>
      </c>
      <c r="G114" s="24">
        <f t="shared" si="20"/>
        <v>904765.2699999998</v>
      </c>
      <c r="H114" s="24">
        <f aca="true" t="shared" si="21" ref="H114:M114">+H115+H116</f>
        <v>882053.77</v>
      </c>
      <c r="I114" s="24">
        <f t="shared" si="21"/>
        <v>555376.19</v>
      </c>
      <c r="J114" s="24">
        <f t="shared" si="21"/>
        <v>259792.51</v>
      </c>
      <c r="K114" s="24">
        <f t="shared" si="21"/>
        <v>264181.06000000006</v>
      </c>
      <c r="L114" s="24">
        <f t="shared" si="21"/>
        <v>624117.5700000002</v>
      </c>
      <c r="M114" s="24">
        <f t="shared" si="21"/>
        <v>884392.7899999999</v>
      </c>
      <c r="N114" s="24">
        <f>+N115+N116</f>
        <v>1001030.99</v>
      </c>
      <c r="O114" s="41">
        <f t="shared" si="19"/>
        <v>11019724.019999998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1043611.8599999998</v>
      </c>
      <c r="C115" s="24">
        <f t="shared" si="22"/>
        <v>1664314.28</v>
      </c>
      <c r="D115" s="24">
        <f t="shared" si="22"/>
        <v>1921492.2599999998</v>
      </c>
      <c r="E115" s="24">
        <f t="shared" si="22"/>
        <v>307470.48</v>
      </c>
      <c r="F115" s="24">
        <f t="shared" si="22"/>
        <v>650994.67</v>
      </c>
      <c r="G115" s="24">
        <f t="shared" si="22"/>
        <v>881712.5699999998</v>
      </c>
      <c r="H115" s="24">
        <f aca="true" t="shared" si="23" ref="H115:M115">+H50+H67+H74+H111</f>
        <v>882053.77</v>
      </c>
      <c r="I115" s="24">
        <f t="shared" si="23"/>
        <v>546638.46</v>
      </c>
      <c r="J115" s="24">
        <f t="shared" si="23"/>
        <v>258926.87</v>
      </c>
      <c r="K115" s="24">
        <f>IF(+K50+K67+K74+K111+K117&lt;0,0,K50+K67+K74+K111+K117)</f>
        <v>256340.85000000006</v>
      </c>
      <c r="L115" s="24">
        <f t="shared" si="23"/>
        <v>622652.9000000001</v>
      </c>
      <c r="M115" s="24">
        <f t="shared" si="23"/>
        <v>875871.7</v>
      </c>
      <c r="N115" s="24">
        <f>+N50+N67+N74+N111</f>
        <v>993676.53</v>
      </c>
      <c r="O115" s="41">
        <f t="shared" si="19"/>
        <v>10905757.199999997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16664.11</v>
      </c>
      <c r="C116" s="24">
        <f t="shared" si="24"/>
        <v>23151.16</v>
      </c>
      <c r="D116" s="24">
        <f t="shared" si="24"/>
        <v>8110.2</v>
      </c>
      <c r="E116" s="24">
        <f t="shared" si="24"/>
        <v>0</v>
      </c>
      <c r="F116" s="24">
        <f t="shared" si="24"/>
        <v>8204.85</v>
      </c>
      <c r="G116" s="24">
        <f t="shared" si="24"/>
        <v>23052.7</v>
      </c>
      <c r="H116" s="24">
        <f aca="true" t="shared" si="25" ref="H116:M116">IF(+H62+H112+H117&lt;0,0,(H62+H112+H117))</f>
        <v>0</v>
      </c>
      <c r="I116" s="24">
        <f t="shared" si="25"/>
        <v>8737.73</v>
      </c>
      <c r="J116" s="24">
        <f t="shared" si="25"/>
        <v>865.6399999999999</v>
      </c>
      <c r="K116" s="24">
        <f>IF(+K62+K112&lt;0,0,(K62+K112))</f>
        <v>7840.21</v>
      </c>
      <c r="L116" s="24">
        <f t="shared" si="25"/>
        <v>1464.67</v>
      </c>
      <c r="M116" s="24">
        <f t="shared" si="25"/>
        <v>8521.09</v>
      </c>
      <c r="N116" s="24">
        <f>IF(+N62+N112+N117&lt;0,0,(N62+N112+N117))</f>
        <v>7354.46</v>
      </c>
      <c r="O116" s="41">
        <f t="shared" si="19"/>
        <v>113966.82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41">
        <v>-633.22</v>
      </c>
      <c r="K117" s="57">
        <v>-33725.07999999999</v>
      </c>
      <c r="L117" s="57"/>
      <c r="M117" s="57"/>
      <c r="N117" s="19">
        <v>0</v>
      </c>
      <c r="O117" s="41">
        <f t="shared" si="19"/>
        <v>-34358.29999999999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11019724.03</v>
      </c>
      <c r="P122" s="45"/>
    </row>
    <row r="123" spans="1:15" ht="18.75" customHeight="1">
      <c r="A123" s="26" t="s">
        <v>118</v>
      </c>
      <c r="B123" s="27">
        <v>132054.13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132054.13</v>
      </c>
    </row>
    <row r="124" spans="1:15" ht="18.75" customHeight="1">
      <c r="A124" s="26" t="s">
        <v>119</v>
      </c>
      <c r="B124" s="27">
        <v>928221.84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928221.84</v>
      </c>
    </row>
    <row r="125" spans="1:15" ht="18.75" customHeight="1">
      <c r="A125" s="26" t="s">
        <v>120</v>
      </c>
      <c r="B125" s="38">
        <v>0</v>
      </c>
      <c r="C125" s="27">
        <v>1687465.44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1687465.44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346211.67</v>
      </c>
      <c r="O139" s="39">
        <f t="shared" si="26"/>
        <v>346211.67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654819.33</v>
      </c>
      <c r="O140" s="39">
        <f t="shared" si="26"/>
        <v>654819.33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307470.48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307470.48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659199.52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659199.52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882053.77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882053.77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259792.51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259792.51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264181.06</v>
      </c>
      <c r="L147" s="38">
        <v>0</v>
      </c>
      <c r="M147" s="38">
        <v>0</v>
      </c>
      <c r="N147" s="38">
        <v>0</v>
      </c>
      <c r="O147" s="39">
        <f t="shared" si="27"/>
        <v>264181.06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904765.27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904765.27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555376.19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555376.19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624117.58</v>
      </c>
      <c r="M152" s="38">
        <v>0</v>
      </c>
      <c r="N152" s="38">
        <v>0</v>
      </c>
      <c r="O152" s="39">
        <f t="shared" si="27"/>
        <v>624117.58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1929602.46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1929602.46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884392.78</v>
      </c>
      <c r="N154" s="75">
        <v>0</v>
      </c>
      <c r="O154" s="74">
        <f t="shared" si="27"/>
        <v>884392.78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2019-07-15T19:29:08Z</dcterms:modified>
  <cp:category/>
  <cp:version/>
  <cp:contentType/>
  <cp:contentStatus/>
</cp:coreProperties>
</file>