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<sst xmlns="http://schemas.openxmlformats.org/spreadsheetml/2006/main" count="167" uniqueCount="161">
  <si>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</si>
  <si>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</si>
  <si>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</si>
  <si>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</si>
  <si>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</si>
  <si>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</si>
  <si>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</si>
  <si>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</si>
  <si>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</si>
  <si>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</si>
  <si>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</si>
  <si>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</si>
  <si>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</si>
  <si>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</si>
  <si>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</si>
  <si>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</si>
  <si>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</si>
  <si>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</si>
  <si>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</si>
  <si>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</si>
  <si>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</si>
  <si>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</si>
  <si>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</si>
  <si>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</si>
  <si>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</si>
  <si>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</si>
  <si>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</si>
  <si>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</si>
  <si>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</si>
  <si>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</si>
  <si>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</si>
  <si>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</si>
  <si>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</si>
  <si>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</si>
  <si>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</si>
  <si>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</si>
  <si>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</si>
  <si>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</si>
  <si>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</si>
  <si>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</si>
  <si>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</si>
  <si>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</si>
  <si>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</si>
  <si>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</si>
  <si>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</si>
  <si>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</si>
  <si>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</si>
  <si>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</si>
  <si>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</si>
  <si>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</si>
  <si>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</si>
  <si>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</si>
  <si>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</si>
  <si>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</si>
  <si>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</si>
  <si>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</si>
  <si>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</si>
  <si>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</si>
  <si>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</si>
  <si>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</si>
  <si>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</si>
  <si>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</si>
  <si>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</si>
  <si>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</si>
  <si>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</si>
  <si>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</si>
  <si>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</si>
  <si>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</si>
  <si>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</si>
  <si>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</si>
  <si>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</si>
  <si>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</si>
  <si>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</si>
  <si>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</si>
  <si>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</si>
  <si>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</si>
  <si>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</si>
  <si>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</si>
  <si>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</si>
  <si>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</si>
  <si>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</si>
  <si>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</si>
  <si>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</si>
  <si>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</si>
  <si>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</si>
  <si>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</si>
  <si>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</si>
  <si>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</si>
  <si>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</si>
  <si>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</si>
  <si>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</si>
  <si>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</si>
  <si>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</si>
  <si>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</si>
  <si>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</si>
  <si>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</si>
  <si>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</si>
  <si>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</si>
  <si>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</si>
  <si>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</si>
  <si>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</si>
  <si>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</si>
  <si>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</si>
  <si>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</si>
  <si>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</si>
  <si>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</si>
  <si>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</si>
  <si>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</si>
  <si>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</si>
  <si>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</si>
  <si>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</si>
  <si>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</si>
  <si>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</si>
  <si>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</si>
  <si>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</si>
  <si>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</si>
  <si>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</si>
  <si>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</si>
  <si>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</si>
  <si>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</si>
  <si>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</si>
  <si>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</si>
  <si>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</si>
  <si>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</si>
  <si>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</si>
  <si>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</si>
  <si>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</si>
  <si>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</si>
  <si>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</si>
  <si>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</si>
  <si>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</si>
  <si>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</si>
  <si>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</si>
  <si>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</si>
  <si>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</si>
  <si>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</si>
  <si>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</si>
  <si>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</si>
  <si>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</si>
  <si>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</si>
  <si>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</si>
  <si>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</si>
  <si>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</si>
  <si>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</si>
  <si>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</si>
  <si>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</si>
  <si>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</si>
  <si>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</si>
  <si>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</si>
  <si>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</si>
  <si>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</si>
  <si>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</si>
  <si>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</si>
  <si>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</si>
  <si>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</si>
  <si>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</si>
  <si>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</si>
  <si>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</si>
  <si>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</si>
  <si>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</si>
  <si>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03/07/19 - VENCIMENTO 11/07/19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</si>
</sst>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7.75390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518247</v>
      </c>
      <c r="C7" s="9">
        <f t="shared" si="0"/>
        <v>688353</v>
      </c>
      <c r="D7" s="9">
        <f t="shared" si="0"/>
        <v>663585</v>
      </c>
      <c r="E7" s="9">
        <f>+E8+E20+E24+E27</f>
        <v>105249</v>
      </c>
      <c r="F7" s="9">
        <f>+F8+F20+F24+F27</f>
        <v>284464</v>
      </c>
      <c r="G7" s="9">
        <f t="shared" si="0"/>
        <v>449682</v>
      </c>
      <c r="H7" s="9">
        <f t="shared" si="0"/>
        <v>328087</v>
      </c>
      <c r="I7" s="9">
        <f t="shared" si="0"/>
        <v>275538</v>
      </c>
      <c r="J7" s="9">
        <f t="shared" si="0"/>
        <v>139272</v>
      </c>
      <c r="K7" s="9">
        <f t="shared" si="0"/>
        <v>143076</v>
      </c>
      <c r="L7" s="9">
        <f t="shared" si="0"/>
        <v>291747</v>
      </c>
      <c r="M7" s="9">
        <f t="shared" si="0"/>
        <v>425294</v>
      </c>
      <c r="N7" s="9">
        <f t="shared" si="0"/>
        <v>450312</v>
      </c>
      <c r="O7" s="9">
        <f t="shared" si="0"/>
        <v>4762906</v>
      </c>
      <c r="P7" s="43"/>
      <c r="Q7"/>
      <c r="R7"/>
    </row>
    <row r="8" spans="1:18" ht="17.25" customHeight="1">
      <c r="A8" s="10" t="s">
        <v>35</v>
      </c>
      <c r="B8" s="11">
        <f>B9+B12+B16</f>
        <v>257741</v>
      </c>
      <c r="C8" s="11">
        <f aca="true" t="shared" si="1" ref="C8:N8">C9+C12+C16</f>
        <v>352765</v>
      </c>
      <c r="D8" s="11">
        <f t="shared" si="1"/>
        <v>313666</v>
      </c>
      <c r="E8" s="11">
        <f>E9+E12+E16</f>
        <v>47854</v>
      </c>
      <c r="F8" s="11">
        <f>F9+F12+F16</f>
        <v>135129</v>
      </c>
      <c r="G8" s="11">
        <f t="shared" si="1"/>
        <v>229539</v>
      </c>
      <c r="H8" s="11">
        <f t="shared" si="1"/>
        <v>173720</v>
      </c>
      <c r="I8" s="11">
        <f t="shared" si="1"/>
        <v>125161</v>
      </c>
      <c r="J8" s="11">
        <f t="shared" si="1"/>
        <v>72461</v>
      </c>
      <c r="K8" s="11">
        <f t="shared" si="1"/>
        <v>73120</v>
      </c>
      <c r="L8" s="11">
        <f t="shared" si="1"/>
        <v>136629</v>
      </c>
      <c r="M8" s="11">
        <f t="shared" si="1"/>
        <v>211295</v>
      </c>
      <c r="N8" s="11">
        <f t="shared" si="1"/>
        <v>243920</v>
      </c>
      <c r="O8" s="11">
        <f aca="true" t="shared" si="2" ref="O8:O27">SUM(B8:N8)</f>
        <v>2373000</v>
      </c>
      <c r="P8"/>
      <c r="Q8"/>
      <c r="R8"/>
    </row>
    <row r="9" spans="1:18" ht="17.25" customHeight="1">
      <c r="A9" s="15" t="s">
        <v>13</v>
      </c>
      <c r="B9" s="13">
        <f>+B10+B11</f>
        <v>29624</v>
      </c>
      <c r="C9" s="13">
        <f aca="true" t="shared" si="3" ref="C9:N9">+C10+C11</f>
        <v>42299</v>
      </c>
      <c r="D9" s="13">
        <f t="shared" si="3"/>
        <v>34525</v>
      </c>
      <c r="E9" s="13">
        <f>+E10+E11</f>
        <v>6497</v>
      </c>
      <c r="F9" s="13">
        <f>+F10+F11</f>
        <v>13273</v>
      </c>
      <c r="G9" s="13">
        <f t="shared" si="3"/>
        <v>26005</v>
      </c>
      <c r="H9" s="13">
        <f t="shared" si="3"/>
        <v>19521</v>
      </c>
      <c r="I9" s="13">
        <f t="shared" si="3"/>
        <v>10179</v>
      </c>
      <c r="J9" s="13">
        <f t="shared" si="3"/>
        <v>5548</v>
      </c>
      <c r="K9" s="13">
        <f t="shared" si="3"/>
        <v>7048</v>
      </c>
      <c r="L9" s="13">
        <f t="shared" si="3"/>
        <v>7845</v>
      </c>
      <c r="M9" s="13">
        <f t="shared" si="3"/>
        <v>15007</v>
      </c>
      <c r="N9" s="13">
        <f t="shared" si="3"/>
        <v>35011</v>
      </c>
      <c r="O9" s="11">
        <f t="shared" si="2"/>
        <v>252382</v>
      </c>
      <c r="P9"/>
      <c r="Q9"/>
      <c r="R9"/>
    </row>
    <row r="10" spans="1:18" ht="17.25" customHeight="1">
      <c r="A10" s="29" t="s">
        <v>14</v>
      </c>
      <c r="B10" s="13">
        <v>29624</v>
      </c>
      <c r="C10" s="13">
        <v>42299</v>
      </c>
      <c r="D10" s="13">
        <v>34525</v>
      </c>
      <c r="E10" s="13">
        <v>6497</v>
      </c>
      <c r="F10" s="13">
        <v>13273</v>
      </c>
      <c r="G10" s="13">
        <v>26005</v>
      </c>
      <c r="H10" s="13">
        <v>19521</v>
      </c>
      <c r="I10" s="13">
        <v>10179</v>
      </c>
      <c r="J10" s="13">
        <v>5548</v>
      </c>
      <c r="K10" s="13">
        <v>7048</v>
      </c>
      <c r="L10" s="13">
        <v>7845</v>
      </c>
      <c r="M10" s="13">
        <v>15007</v>
      </c>
      <c r="N10" s="13">
        <v>35011</v>
      </c>
      <c r="O10" s="11">
        <f t="shared" si="2"/>
        <v>252382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215639</v>
      </c>
      <c r="C12" s="17">
        <f t="shared" si="4"/>
        <v>293076</v>
      </c>
      <c r="D12" s="17">
        <f t="shared" si="4"/>
        <v>264125</v>
      </c>
      <c r="E12" s="17">
        <f>SUM(E13:E15)</f>
        <v>38701</v>
      </c>
      <c r="F12" s="17">
        <f>SUM(F13:F15)</f>
        <v>114946</v>
      </c>
      <c r="G12" s="17">
        <f t="shared" si="4"/>
        <v>192472</v>
      </c>
      <c r="H12" s="17">
        <f t="shared" si="4"/>
        <v>145649</v>
      </c>
      <c r="I12" s="17">
        <f t="shared" si="4"/>
        <v>107461</v>
      </c>
      <c r="J12" s="17">
        <f t="shared" si="4"/>
        <v>62244</v>
      </c>
      <c r="K12" s="17">
        <f t="shared" si="4"/>
        <v>62192</v>
      </c>
      <c r="L12" s="17">
        <f t="shared" si="4"/>
        <v>120174</v>
      </c>
      <c r="M12" s="17">
        <f t="shared" si="4"/>
        <v>184307</v>
      </c>
      <c r="N12" s="17">
        <f t="shared" si="4"/>
        <v>196943</v>
      </c>
      <c r="O12" s="11">
        <f t="shared" si="2"/>
        <v>1997929</v>
      </c>
      <c r="P12"/>
      <c r="Q12"/>
      <c r="R12"/>
    </row>
    <row r="13" spans="1:18" s="60" customFormat="1" ht="17.25" customHeight="1">
      <c r="A13" s="65" t="s">
        <v>16</v>
      </c>
      <c r="B13" s="66">
        <v>100613</v>
      </c>
      <c r="C13" s="66">
        <v>144725</v>
      </c>
      <c r="D13" s="66">
        <v>135235</v>
      </c>
      <c r="E13" s="66">
        <v>21386</v>
      </c>
      <c r="F13" s="66">
        <v>58687</v>
      </c>
      <c r="G13" s="66">
        <v>95453</v>
      </c>
      <c r="H13" s="66">
        <v>69108</v>
      </c>
      <c r="I13" s="66">
        <v>55308</v>
      </c>
      <c r="J13" s="66">
        <v>29144</v>
      </c>
      <c r="K13" s="66">
        <v>29595</v>
      </c>
      <c r="L13" s="66">
        <v>57458</v>
      </c>
      <c r="M13" s="66">
        <v>85384</v>
      </c>
      <c r="N13" s="66">
        <v>91123</v>
      </c>
      <c r="O13" s="67">
        <f t="shared" si="2"/>
        <v>973219</v>
      </c>
      <c r="P13" s="68"/>
      <c r="Q13" s="69"/>
      <c r="R13"/>
    </row>
    <row r="14" spans="1:18" s="60" customFormat="1" ht="17.25" customHeight="1">
      <c r="A14" s="65" t="s">
        <v>17</v>
      </c>
      <c r="B14" s="66">
        <v>106896</v>
      </c>
      <c r="C14" s="66">
        <v>135398</v>
      </c>
      <c r="D14" s="66">
        <v>119923</v>
      </c>
      <c r="E14" s="66">
        <v>15591</v>
      </c>
      <c r="F14" s="66">
        <v>53129</v>
      </c>
      <c r="G14" s="66">
        <v>89471</v>
      </c>
      <c r="H14" s="66">
        <v>71121</v>
      </c>
      <c r="I14" s="66">
        <v>49012</v>
      </c>
      <c r="J14" s="66">
        <v>31130</v>
      </c>
      <c r="K14" s="66">
        <v>30460</v>
      </c>
      <c r="L14" s="66">
        <v>59654</v>
      </c>
      <c r="M14" s="66">
        <v>93034</v>
      </c>
      <c r="N14" s="66">
        <v>94163</v>
      </c>
      <c r="O14" s="67">
        <f t="shared" si="2"/>
        <v>948982</v>
      </c>
      <c r="P14" s="68"/>
      <c r="Q14"/>
      <c r="R14"/>
    </row>
    <row r="15" spans="1:18" ht="17.25" customHeight="1">
      <c r="A15" s="14" t="s">
        <v>18</v>
      </c>
      <c r="B15" s="13">
        <v>8130</v>
      </c>
      <c r="C15" s="13">
        <v>12953</v>
      </c>
      <c r="D15" s="13">
        <v>8967</v>
      </c>
      <c r="E15" s="13">
        <v>1724</v>
      </c>
      <c r="F15" s="13">
        <v>3130</v>
      </c>
      <c r="G15" s="13">
        <v>7548</v>
      </c>
      <c r="H15" s="13">
        <v>5420</v>
      </c>
      <c r="I15" s="13">
        <v>3141</v>
      </c>
      <c r="J15" s="13">
        <v>1970</v>
      </c>
      <c r="K15" s="13">
        <v>2137</v>
      </c>
      <c r="L15" s="13">
        <v>3062</v>
      </c>
      <c r="M15" s="13">
        <v>5889</v>
      </c>
      <c r="N15" s="13">
        <v>11657</v>
      </c>
      <c r="O15" s="11">
        <f t="shared" si="2"/>
        <v>75728</v>
      </c>
      <c r="P15"/>
      <c r="Q15"/>
      <c r="R15"/>
    </row>
    <row r="16" spans="1:15" ht="17.25" customHeight="1">
      <c r="A16" s="15" t="s">
        <v>31</v>
      </c>
      <c r="B16" s="13">
        <f>B17+B18+B19</f>
        <v>12478</v>
      </c>
      <c r="C16" s="13">
        <f aca="true" t="shared" si="5" ref="C16:N16">C17+C18+C19</f>
        <v>17390</v>
      </c>
      <c r="D16" s="13">
        <f t="shared" si="5"/>
        <v>15016</v>
      </c>
      <c r="E16" s="13">
        <f>E17+E18+E19</f>
        <v>2656</v>
      </c>
      <c r="F16" s="13">
        <f>F17+F18+F19</f>
        <v>6910</v>
      </c>
      <c r="G16" s="13">
        <f t="shared" si="5"/>
        <v>11062</v>
      </c>
      <c r="H16" s="13">
        <f t="shared" si="5"/>
        <v>8550</v>
      </c>
      <c r="I16" s="13">
        <f t="shared" si="5"/>
        <v>7521</v>
      </c>
      <c r="J16" s="13">
        <f t="shared" si="5"/>
        <v>4669</v>
      </c>
      <c r="K16" s="13">
        <f t="shared" si="5"/>
        <v>3880</v>
      </c>
      <c r="L16" s="13">
        <f t="shared" si="5"/>
        <v>8610</v>
      </c>
      <c r="M16" s="13">
        <f t="shared" si="5"/>
        <v>11981</v>
      </c>
      <c r="N16" s="13">
        <f t="shared" si="5"/>
        <v>11966</v>
      </c>
      <c r="O16" s="11">
        <f t="shared" si="2"/>
        <v>122689</v>
      </c>
    </row>
    <row r="17" spans="1:18" ht="17.25" customHeight="1">
      <c r="A17" s="14" t="s">
        <v>32</v>
      </c>
      <c r="B17" s="13">
        <v>12471</v>
      </c>
      <c r="C17" s="13">
        <v>17371</v>
      </c>
      <c r="D17" s="13">
        <v>15000</v>
      </c>
      <c r="E17" s="13">
        <v>2651</v>
      </c>
      <c r="F17" s="13">
        <v>6901</v>
      </c>
      <c r="G17" s="13">
        <v>11048</v>
      </c>
      <c r="H17" s="13">
        <v>8542</v>
      </c>
      <c r="I17" s="13">
        <v>7507</v>
      </c>
      <c r="J17" s="13">
        <v>4668</v>
      </c>
      <c r="K17" s="13">
        <v>3880</v>
      </c>
      <c r="L17" s="13">
        <v>8602</v>
      </c>
      <c r="M17" s="13">
        <v>11964</v>
      </c>
      <c r="N17" s="13">
        <v>11955</v>
      </c>
      <c r="O17" s="11">
        <f t="shared" si="2"/>
        <v>122560</v>
      </c>
      <c r="P17"/>
      <c r="Q17"/>
      <c r="R17"/>
    </row>
    <row r="18" spans="1:18" ht="17.25" customHeight="1">
      <c r="A18" s="14" t="s">
        <v>33</v>
      </c>
      <c r="B18" s="13">
        <v>3</v>
      </c>
      <c r="C18" s="13">
        <v>5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11</v>
      </c>
      <c r="J18" s="13">
        <v>1</v>
      </c>
      <c r="K18" s="13">
        <v>0</v>
      </c>
      <c r="L18" s="13">
        <v>1</v>
      </c>
      <c r="M18" s="13">
        <v>13</v>
      </c>
      <c r="N18" s="13">
        <v>5</v>
      </c>
      <c r="O18" s="11">
        <f t="shared" si="2"/>
        <v>69</v>
      </c>
      <c r="P18"/>
      <c r="Q18"/>
      <c r="R18"/>
    </row>
    <row r="19" spans="1:18" ht="17.25" customHeight="1">
      <c r="A19" s="14" t="s">
        <v>34</v>
      </c>
      <c r="B19" s="13">
        <v>4</v>
      </c>
      <c r="C19" s="13">
        <v>14</v>
      </c>
      <c r="D19" s="13">
        <v>12</v>
      </c>
      <c r="E19" s="13">
        <v>0</v>
      </c>
      <c r="F19" s="13">
        <v>3</v>
      </c>
      <c r="G19" s="13">
        <v>7</v>
      </c>
      <c r="H19" s="13">
        <v>0</v>
      </c>
      <c r="I19" s="13">
        <v>3</v>
      </c>
      <c r="J19" s="13">
        <v>0</v>
      </c>
      <c r="K19" s="13">
        <v>0</v>
      </c>
      <c r="L19" s="13">
        <v>7</v>
      </c>
      <c r="M19" s="13">
        <v>4</v>
      </c>
      <c r="N19" s="13">
        <v>6</v>
      </c>
      <c r="O19" s="11">
        <f t="shared" si="2"/>
        <v>60</v>
      </c>
      <c r="P19"/>
      <c r="Q19"/>
      <c r="R19"/>
    </row>
    <row r="20" spans="1:18" ht="17.25" customHeight="1">
      <c r="A20" s="16" t="s">
        <v>19</v>
      </c>
      <c r="B20" s="11">
        <f>+B21+B22+B23</f>
        <v>152400</v>
      </c>
      <c r="C20" s="11">
        <f aca="true" t="shared" si="6" ref="C20:N20">+C21+C22+C23</f>
        <v>179849</v>
      </c>
      <c r="D20" s="11">
        <f t="shared" si="6"/>
        <v>186919</v>
      </c>
      <c r="E20" s="11">
        <f>+E21+E22+E23</f>
        <v>29647</v>
      </c>
      <c r="F20" s="11">
        <f>+F21+F22+F23</f>
        <v>76017</v>
      </c>
      <c r="G20" s="11">
        <f t="shared" si="6"/>
        <v>118124</v>
      </c>
      <c r="H20" s="11">
        <f t="shared" si="6"/>
        <v>88394</v>
      </c>
      <c r="I20" s="11">
        <f t="shared" si="6"/>
        <v>100311</v>
      </c>
      <c r="J20" s="11">
        <f t="shared" si="6"/>
        <v>48224</v>
      </c>
      <c r="K20" s="11">
        <f t="shared" si="6"/>
        <v>47253</v>
      </c>
      <c r="L20" s="11">
        <f t="shared" si="6"/>
        <v>109353</v>
      </c>
      <c r="M20" s="11">
        <f t="shared" si="6"/>
        <v>147134</v>
      </c>
      <c r="N20" s="11">
        <f t="shared" si="6"/>
        <v>119106</v>
      </c>
      <c r="O20" s="11">
        <f t="shared" si="2"/>
        <v>1402731</v>
      </c>
      <c r="P20"/>
      <c r="Q20"/>
      <c r="R20"/>
    </row>
    <row r="21" spans="1:18" s="60" customFormat="1" ht="17.25" customHeight="1">
      <c r="A21" s="54" t="s">
        <v>20</v>
      </c>
      <c r="B21" s="66">
        <v>76818</v>
      </c>
      <c r="C21" s="66">
        <v>98521</v>
      </c>
      <c r="D21" s="66">
        <v>105898</v>
      </c>
      <c r="E21" s="66">
        <v>17933</v>
      </c>
      <c r="F21" s="66">
        <v>42126</v>
      </c>
      <c r="G21" s="66">
        <v>64572</v>
      </c>
      <c r="H21" s="66">
        <v>46516</v>
      </c>
      <c r="I21" s="66">
        <v>56523</v>
      </c>
      <c r="J21" s="66">
        <v>24323</v>
      </c>
      <c r="K21" s="66">
        <v>24808</v>
      </c>
      <c r="L21" s="66">
        <v>56232</v>
      </c>
      <c r="M21" s="66">
        <v>73230</v>
      </c>
      <c r="N21" s="66">
        <v>64049</v>
      </c>
      <c r="O21" s="67">
        <f t="shared" si="2"/>
        <v>751549</v>
      </c>
      <c r="P21" s="68"/>
      <c r="Q21"/>
      <c r="R21"/>
    </row>
    <row r="22" spans="1:18" s="60" customFormat="1" ht="17.25" customHeight="1">
      <c r="A22" s="54" t="s">
        <v>21</v>
      </c>
      <c r="B22" s="66">
        <v>71446</v>
      </c>
      <c r="C22" s="66">
        <v>75995</v>
      </c>
      <c r="D22" s="66">
        <v>76507</v>
      </c>
      <c r="E22" s="66">
        <v>10908</v>
      </c>
      <c r="F22" s="66">
        <v>32305</v>
      </c>
      <c r="G22" s="66">
        <v>50636</v>
      </c>
      <c r="H22" s="66">
        <v>39609</v>
      </c>
      <c r="I22" s="66">
        <v>41855</v>
      </c>
      <c r="J22" s="66">
        <v>22855</v>
      </c>
      <c r="K22" s="66">
        <v>21280</v>
      </c>
      <c r="L22" s="66">
        <v>51068</v>
      </c>
      <c r="M22" s="66">
        <v>70489</v>
      </c>
      <c r="N22" s="66">
        <v>50752</v>
      </c>
      <c r="O22" s="67">
        <f t="shared" si="2"/>
        <v>615705</v>
      </c>
      <c r="P22" s="68"/>
      <c r="Q22"/>
      <c r="R22"/>
    </row>
    <row r="23" spans="1:18" ht="17.25" customHeight="1">
      <c r="A23" s="12" t="s">
        <v>22</v>
      </c>
      <c r="B23" s="13">
        <v>4136</v>
      </c>
      <c r="C23" s="13">
        <v>5333</v>
      </c>
      <c r="D23" s="13">
        <v>4514</v>
      </c>
      <c r="E23" s="13">
        <v>806</v>
      </c>
      <c r="F23" s="13">
        <v>1586</v>
      </c>
      <c r="G23" s="13">
        <v>2916</v>
      </c>
      <c r="H23" s="13">
        <v>2269</v>
      </c>
      <c r="I23" s="13">
        <v>1933</v>
      </c>
      <c r="J23" s="13">
        <v>1046</v>
      </c>
      <c r="K23" s="13">
        <v>1165</v>
      </c>
      <c r="L23" s="13">
        <v>2053</v>
      </c>
      <c r="M23" s="13">
        <v>3415</v>
      </c>
      <c r="N23" s="13">
        <v>4305</v>
      </c>
      <c r="O23" s="11">
        <f t="shared" si="2"/>
        <v>35477</v>
      </c>
      <c r="P23"/>
      <c r="Q23"/>
      <c r="R23"/>
    </row>
    <row r="24" spans="1:18" ht="17.25" customHeight="1">
      <c r="A24" s="16" t="s">
        <v>23</v>
      </c>
      <c r="B24" s="13">
        <f>+B25+B26</f>
        <v>108106</v>
      </c>
      <c r="C24" s="13">
        <f aca="true" t="shared" si="7" ref="C24:N24">+C25+C26</f>
        <v>155739</v>
      </c>
      <c r="D24" s="13">
        <f t="shared" si="7"/>
        <v>163000</v>
      </c>
      <c r="E24" s="13">
        <f>+E25+E26</f>
        <v>27748</v>
      </c>
      <c r="F24" s="13">
        <f>+F25+F26</f>
        <v>73318</v>
      </c>
      <c r="G24" s="13">
        <f t="shared" si="7"/>
        <v>102019</v>
      </c>
      <c r="H24" s="13">
        <f t="shared" si="7"/>
        <v>65973</v>
      </c>
      <c r="I24" s="13">
        <f t="shared" si="7"/>
        <v>50066</v>
      </c>
      <c r="J24" s="13">
        <f t="shared" si="7"/>
        <v>18587</v>
      </c>
      <c r="K24" s="13">
        <f t="shared" si="7"/>
        <v>22703</v>
      </c>
      <c r="L24" s="13">
        <f t="shared" si="7"/>
        <v>45765</v>
      </c>
      <c r="M24" s="13">
        <f t="shared" si="7"/>
        <v>66865</v>
      </c>
      <c r="N24" s="13">
        <f t="shared" si="7"/>
        <v>82201</v>
      </c>
      <c r="O24" s="11">
        <f t="shared" si="2"/>
        <v>982090</v>
      </c>
      <c r="P24" s="44"/>
      <c r="Q24"/>
      <c r="R24"/>
    </row>
    <row r="25" spans="1:18" ht="17.25" customHeight="1">
      <c r="A25" s="12" t="s">
        <v>36</v>
      </c>
      <c r="B25" s="13">
        <v>78526</v>
      </c>
      <c r="C25" s="13">
        <v>118460</v>
      </c>
      <c r="D25" s="13">
        <v>123499</v>
      </c>
      <c r="E25" s="13">
        <v>22718</v>
      </c>
      <c r="F25" s="13">
        <v>53773</v>
      </c>
      <c r="G25" s="13">
        <v>79138</v>
      </c>
      <c r="H25" s="13">
        <v>48635</v>
      </c>
      <c r="I25" s="13">
        <v>37588</v>
      </c>
      <c r="J25" s="13">
        <v>14285</v>
      </c>
      <c r="K25" s="13">
        <v>17591</v>
      </c>
      <c r="L25" s="13">
        <v>33025</v>
      </c>
      <c r="M25" s="13">
        <v>50428</v>
      </c>
      <c r="N25" s="13">
        <v>62251</v>
      </c>
      <c r="O25" s="11">
        <f t="shared" si="2"/>
        <v>739917</v>
      </c>
      <c r="P25" s="43"/>
      <c r="Q25"/>
      <c r="R25"/>
    </row>
    <row r="26" spans="1:18" ht="17.25" customHeight="1">
      <c r="A26" s="12" t="s">
        <v>37</v>
      </c>
      <c r="B26" s="13">
        <v>29580</v>
      </c>
      <c r="C26" s="13">
        <v>37279</v>
      </c>
      <c r="D26" s="13">
        <v>39501</v>
      </c>
      <c r="E26" s="13">
        <v>5030</v>
      </c>
      <c r="F26" s="13">
        <v>19545</v>
      </c>
      <c r="G26" s="13">
        <v>22881</v>
      </c>
      <c r="H26" s="13">
        <v>17338</v>
      </c>
      <c r="I26" s="13">
        <v>12478</v>
      </c>
      <c r="J26" s="13">
        <v>4302</v>
      </c>
      <c r="K26" s="13">
        <v>5112</v>
      </c>
      <c r="L26" s="13">
        <v>12740</v>
      </c>
      <c r="M26" s="13">
        <v>16437</v>
      </c>
      <c r="N26" s="13">
        <v>19950</v>
      </c>
      <c r="O26" s="11">
        <f t="shared" si="2"/>
        <v>242173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5085</v>
      </c>
      <c r="O27" s="11">
        <f t="shared" si="2"/>
        <v>5085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54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54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17382.08</v>
      </c>
      <c r="O37" s="23">
        <f>SUM(B37:N37)</f>
        <v>17382.08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1650331.6600000001</v>
      </c>
      <c r="C49" s="22">
        <f aca="true" t="shared" si="11" ref="C49:N49">+C50+C62</f>
        <v>2456952.4200000004</v>
      </c>
      <c r="D49" s="22">
        <f t="shared" si="11"/>
        <v>2579849.21</v>
      </c>
      <c r="E49" s="22">
        <f t="shared" si="11"/>
        <v>555577.9</v>
      </c>
      <c r="F49" s="22">
        <f t="shared" si="11"/>
        <v>946877.38</v>
      </c>
      <c r="G49" s="22">
        <f t="shared" si="11"/>
        <v>1537654.46</v>
      </c>
      <c r="H49" s="22">
        <f t="shared" si="11"/>
        <v>1210457.33</v>
      </c>
      <c r="I49" s="22">
        <f>+I50+I62</f>
        <v>956080.28</v>
      </c>
      <c r="J49" s="22">
        <f t="shared" si="11"/>
        <v>427497.04</v>
      </c>
      <c r="K49" s="22">
        <f>+K50+K62</f>
        <v>400119.61000000004</v>
      </c>
      <c r="L49" s="22">
        <f>+L50+L62</f>
        <v>833273.6500000001</v>
      </c>
      <c r="M49" s="22">
        <f>+M50+M62</f>
        <v>1246564.1500000001</v>
      </c>
      <c r="N49" s="22">
        <f t="shared" si="11"/>
        <v>1489804.08</v>
      </c>
      <c r="O49" s="22">
        <f>SUM(B49:N49)</f>
        <v>16291039.17</v>
      </c>
      <c r="P49"/>
      <c r="Q49"/>
      <c r="R49"/>
    </row>
    <row r="50" spans="1:18" ht="17.25" customHeight="1">
      <c r="A50" s="16" t="s">
        <v>55</v>
      </c>
      <c r="B50" s="23">
        <f>SUM(B51:B61)</f>
        <v>1633667.55</v>
      </c>
      <c r="C50" s="23">
        <f aca="true" t="shared" si="12" ref="C50:N50">SUM(C51:C61)</f>
        <v>2433801.2600000002</v>
      </c>
      <c r="D50" s="23">
        <f t="shared" si="12"/>
        <v>2571739.01</v>
      </c>
      <c r="E50" s="23">
        <f t="shared" si="12"/>
        <v>555577.9</v>
      </c>
      <c r="F50" s="23">
        <f t="shared" si="12"/>
        <v>938672.53</v>
      </c>
      <c r="G50" s="23">
        <f t="shared" si="12"/>
        <v>1514601.76</v>
      </c>
      <c r="H50" s="23">
        <f t="shared" si="12"/>
        <v>1210457.33</v>
      </c>
      <c r="I50" s="23">
        <f>SUM(I51:I61)</f>
        <v>947342.55</v>
      </c>
      <c r="J50" s="23">
        <f t="shared" si="12"/>
        <v>425998.18</v>
      </c>
      <c r="K50" s="23">
        <f>SUM(K51:K61)</f>
        <v>392279.4</v>
      </c>
      <c r="L50" s="23">
        <f>SUM(L51:L61)</f>
        <v>831808.9800000001</v>
      </c>
      <c r="M50" s="23">
        <f>SUM(M51:M61)</f>
        <v>1238043.06</v>
      </c>
      <c r="N50" s="23">
        <f t="shared" si="12"/>
        <v>1482449.62</v>
      </c>
      <c r="O50" s="23">
        <f>SUM(B50:N50)</f>
        <v>16176439.130000003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1629575.87</v>
      </c>
      <c r="C51" s="23">
        <f t="shared" si="13"/>
        <v>2428027.54</v>
      </c>
      <c r="D51" s="23">
        <f t="shared" si="13"/>
        <v>2565353.25</v>
      </c>
      <c r="E51" s="23">
        <f t="shared" si="13"/>
        <v>555577.9</v>
      </c>
      <c r="F51" s="23">
        <f t="shared" si="13"/>
        <v>936455.49</v>
      </c>
      <c r="G51" s="23">
        <f t="shared" si="13"/>
        <v>1511156.36</v>
      </c>
      <c r="H51" s="23">
        <f t="shared" si="13"/>
        <v>1201913.92</v>
      </c>
      <c r="I51" s="23">
        <f t="shared" si="13"/>
        <v>943965.63</v>
      </c>
      <c r="J51" s="23">
        <f t="shared" si="13"/>
        <v>424654.26</v>
      </c>
      <c r="K51" s="23">
        <f t="shared" si="13"/>
        <v>391055.32</v>
      </c>
      <c r="L51" s="23">
        <f t="shared" si="13"/>
        <v>829553.42</v>
      </c>
      <c r="M51" s="23">
        <f t="shared" si="13"/>
        <v>1235436.54</v>
      </c>
      <c r="N51" s="23">
        <f t="shared" si="13"/>
        <v>1461352.5</v>
      </c>
      <c r="O51" s="23">
        <f>SUM(B51:N51)</f>
        <v>16114078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17382.08</v>
      </c>
      <c r="O55" s="23">
        <f>SUM(B55:N55)</f>
        <v>17382.08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16664.11</v>
      </c>
      <c r="C62" s="36">
        <v>23151.16</v>
      </c>
      <c r="D62" s="36">
        <v>8110.2</v>
      </c>
      <c r="E62" s="19">
        <v>0</v>
      </c>
      <c r="F62" s="36">
        <v>8204.85</v>
      </c>
      <c r="G62" s="36">
        <v>23052.7</v>
      </c>
      <c r="H62" s="36">
        <v>0</v>
      </c>
      <c r="I62" s="36">
        <v>8737.73</v>
      </c>
      <c r="J62" s="36">
        <v>1498.86</v>
      </c>
      <c r="K62" s="36">
        <v>7840.21</v>
      </c>
      <c r="L62" s="36">
        <v>1464.67</v>
      </c>
      <c r="M62" s="36">
        <v>8521.09</v>
      </c>
      <c r="N62" s="36">
        <v>7354.46</v>
      </c>
      <c r="O62" s="36">
        <f>SUM(B62:N62)</f>
        <v>114600.04000000001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-429600.69</v>
      </c>
      <c r="C66" s="35">
        <f t="shared" si="14"/>
        <v>-207833.64</v>
      </c>
      <c r="D66" s="35">
        <f t="shared" si="14"/>
        <v>-263007.81</v>
      </c>
      <c r="E66" s="35">
        <f t="shared" si="14"/>
        <v>-142730.14</v>
      </c>
      <c r="F66" s="35">
        <f t="shared" si="14"/>
        <v>-66979.81</v>
      </c>
      <c r="G66" s="35">
        <f t="shared" si="14"/>
        <v>-487904.31999999995</v>
      </c>
      <c r="H66" s="35">
        <f t="shared" si="14"/>
        <v>-94459.06</v>
      </c>
      <c r="I66" s="35">
        <f t="shared" si="14"/>
        <v>-447650.87</v>
      </c>
      <c r="J66" s="35">
        <f t="shared" si="14"/>
        <v>-71582.74</v>
      </c>
      <c r="K66" s="35">
        <f t="shared" si="14"/>
        <v>-416150.91000000003</v>
      </c>
      <c r="L66" s="35">
        <f t="shared" si="14"/>
        <v>-132688.86000000002</v>
      </c>
      <c r="M66" s="35">
        <f t="shared" si="14"/>
        <v>-218449.21000000002</v>
      </c>
      <c r="N66" s="35">
        <f t="shared" si="14"/>
        <v>-164215.49</v>
      </c>
      <c r="O66" s="35">
        <f aca="true" t="shared" si="15" ref="O66:O74">SUM(B66:N66)</f>
        <v>-3143253.5500000007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-415749.33</v>
      </c>
      <c r="C67" s="35">
        <f t="shared" si="16"/>
        <v>-187705.88</v>
      </c>
      <c r="D67" s="35">
        <f t="shared" si="16"/>
        <v>-242931.41999999998</v>
      </c>
      <c r="E67" s="35">
        <f t="shared" si="16"/>
        <v>-27937.1</v>
      </c>
      <c r="F67" s="35">
        <f t="shared" si="16"/>
        <v>-57073.9</v>
      </c>
      <c r="G67" s="35">
        <f t="shared" si="16"/>
        <v>-474574.31999999995</v>
      </c>
      <c r="H67" s="35">
        <f t="shared" si="16"/>
        <v>-84172.5</v>
      </c>
      <c r="I67" s="35">
        <f t="shared" si="16"/>
        <v>-439238.6</v>
      </c>
      <c r="J67" s="35">
        <f t="shared" si="16"/>
        <v>-67637.29000000001</v>
      </c>
      <c r="K67" s="35">
        <f t="shared" si="16"/>
        <v>-92205.45999999999</v>
      </c>
      <c r="L67" s="35">
        <f t="shared" si="16"/>
        <v>-124671.13</v>
      </c>
      <c r="M67" s="35">
        <f t="shared" si="16"/>
        <v>-206443.76</v>
      </c>
      <c r="N67" s="35">
        <f t="shared" si="16"/>
        <v>-150547.3</v>
      </c>
      <c r="O67" s="35">
        <f t="shared" si="15"/>
        <v>-2570887.9899999993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-127383.2</v>
      </c>
      <c r="C68" s="57">
        <f aca="true" t="shared" si="17" ref="C68:N68">-ROUND(C9*$D$3,2)</f>
        <v>-181885.7</v>
      </c>
      <c r="D68" s="57">
        <f t="shared" si="17"/>
        <v>-148457.5</v>
      </c>
      <c r="E68" s="57">
        <f t="shared" si="17"/>
        <v>-27937.1</v>
      </c>
      <c r="F68" s="57">
        <f t="shared" si="17"/>
        <v>-57073.9</v>
      </c>
      <c r="G68" s="57">
        <f t="shared" si="17"/>
        <v>-111821.5</v>
      </c>
      <c r="H68" s="57">
        <f>-ROUND((H9+H29)*$D$3,2)</f>
        <v>-84172.5</v>
      </c>
      <c r="I68" s="57">
        <f t="shared" si="17"/>
        <v>-43769.7</v>
      </c>
      <c r="J68" s="57">
        <f t="shared" si="17"/>
        <v>-23856.4</v>
      </c>
      <c r="K68" s="57">
        <f t="shared" si="17"/>
        <v>-30306.4</v>
      </c>
      <c r="L68" s="57">
        <f t="shared" si="17"/>
        <v>-33733.5</v>
      </c>
      <c r="M68" s="57">
        <f t="shared" si="17"/>
        <v>-64530.1</v>
      </c>
      <c r="N68" s="57">
        <f t="shared" si="17"/>
        <v>-150547.3</v>
      </c>
      <c r="O68" s="57">
        <f t="shared" si="15"/>
        <v>-1085474.8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-107.5</v>
      </c>
      <c r="C70" s="35">
        <v>-38.7</v>
      </c>
      <c r="D70" s="19">
        <v>-270.9</v>
      </c>
      <c r="E70" s="19">
        <v>0</v>
      </c>
      <c r="F70" s="19">
        <v>0</v>
      </c>
      <c r="G70" s="19">
        <v>-391.3</v>
      </c>
      <c r="H70" s="19">
        <v>0</v>
      </c>
      <c r="I70" s="19">
        <v>-666.5</v>
      </c>
      <c r="J70" s="35">
        <v>-29.47</v>
      </c>
      <c r="K70" s="19">
        <v>-41.66</v>
      </c>
      <c r="L70" s="19">
        <v>-61.22</v>
      </c>
      <c r="M70" s="19">
        <v>-95.55</v>
      </c>
      <c r="N70" s="19">
        <v>0</v>
      </c>
      <c r="O70" s="35">
        <f t="shared" si="15"/>
        <v>-1702.8000000000002</v>
      </c>
      <c r="P70"/>
      <c r="Q70"/>
      <c r="R70"/>
    </row>
    <row r="71" spans="1:18" ht="18.75" customHeight="1">
      <c r="A71" s="12" t="s">
        <v>71</v>
      </c>
      <c r="B71" s="35">
        <v>-5719</v>
      </c>
      <c r="C71" s="35">
        <v>-692.3</v>
      </c>
      <c r="D71" s="19">
        <v>-2042.5</v>
      </c>
      <c r="E71" s="19">
        <v>0</v>
      </c>
      <c r="F71" s="19">
        <v>0</v>
      </c>
      <c r="G71" s="19">
        <v>-3100.3</v>
      </c>
      <c r="H71" s="19">
        <v>0</v>
      </c>
      <c r="I71" s="19">
        <v>-2059.7</v>
      </c>
      <c r="J71" s="35">
        <v>-179.06</v>
      </c>
      <c r="K71" s="19">
        <v>-253.16</v>
      </c>
      <c r="L71" s="19">
        <v>-371.94</v>
      </c>
      <c r="M71" s="19">
        <v>-580.44</v>
      </c>
      <c r="N71" s="19">
        <v>0</v>
      </c>
      <c r="O71" s="35">
        <f t="shared" si="15"/>
        <v>-14998.4</v>
      </c>
      <c r="P71"/>
      <c r="Q71"/>
      <c r="R71"/>
    </row>
    <row r="72" spans="1:18" ht="18.75" customHeight="1">
      <c r="A72" s="12" t="s">
        <v>72</v>
      </c>
      <c r="B72" s="35">
        <v>-282539.63</v>
      </c>
      <c r="C72" s="35">
        <v>-5089.18</v>
      </c>
      <c r="D72" s="19">
        <v>-92160.52</v>
      </c>
      <c r="E72" s="19">
        <v>0</v>
      </c>
      <c r="F72" s="19">
        <v>0</v>
      </c>
      <c r="G72" s="19">
        <v>-359261.22</v>
      </c>
      <c r="H72" s="19">
        <v>0</v>
      </c>
      <c r="I72" s="19">
        <v>-392742.7</v>
      </c>
      <c r="J72" s="35">
        <v>-43572.36</v>
      </c>
      <c r="K72" s="19">
        <v>-61604.24</v>
      </c>
      <c r="L72" s="19">
        <v>-90504.47</v>
      </c>
      <c r="M72" s="19">
        <v>-141237.67</v>
      </c>
      <c r="N72" s="19">
        <v>0</v>
      </c>
      <c r="O72" s="35">
        <f t="shared" si="15"/>
        <v>-1468711.99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-13851.36</v>
      </c>
      <c r="C74" s="57">
        <f t="shared" si="18"/>
        <v>-20127.76</v>
      </c>
      <c r="D74" s="35">
        <f t="shared" si="18"/>
        <v>-20076.39</v>
      </c>
      <c r="E74" s="35">
        <f t="shared" si="18"/>
        <v>-114793.04000000001</v>
      </c>
      <c r="F74" s="35">
        <f t="shared" si="18"/>
        <v>-9905.91</v>
      </c>
      <c r="G74" s="35">
        <f t="shared" si="18"/>
        <v>-13330</v>
      </c>
      <c r="H74" s="35">
        <f t="shared" si="18"/>
        <v>-10286.56</v>
      </c>
      <c r="I74" s="35">
        <f t="shared" si="18"/>
        <v>-8412.27</v>
      </c>
      <c r="J74" s="35">
        <f t="shared" si="18"/>
        <v>-3945.45</v>
      </c>
      <c r="K74" s="35">
        <f t="shared" si="18"/>
        <v>-323945.45</v>
      </c>
      <c r="L74" s="35">
        <f t="shared" si="18"/>
        <v>-8017.73</v>
      </c>
      <c r="M74" s="35">
        <f t="shared" si="18"/>
        <v>-12005.45</v>
      </c>
      <c r="N74" s="57">
        <f t="shared" si="18"/>
        <v>-13668.19</v>
      </c>
      <c r="O74" s="57">
        <f t="shared" si="15"/>
        <v>-572365.5599999998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-13851.36</v>
      </c>
      <c r="C79" s="35">
        <v>-20107.73</v>
      </c>
      <c r="D79" s="35">
        <v>-19008.64</v>
      </c>
      <c r="E79" s="35">
        <v>-4805</v>
      </c>
      <c r="F79" s="35">
        <v>-9905.91</v>
      </c>
      <c r="G79" s="35">
        <v>-13330</v>
      </c>
      <c r="H79" s="35">
        <v>-9905.91</v>
      </c>
      <c r="I79" s="35">
        <v>-8412.27</v>
      </c>
      <c r="J79" s="35">
        <v>-3945.45</v>
      </c>
      <c r="K79" s="35">
        <v>-3945.45</v>
      </c>
      <c r="L79" s="35">
        <v>-8017.73</v>
      </c>
      <c r="M79" s="35">
        <v>-12005.45</v>
      </c>
      <c r="N79" s="35">
        <v>-13668.19</v>
      </c>
      <c r="O79" s="57">
        <f>SUM(B79:N79)</f>
        <v>-140909.09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57">
        <v>-320000</v>
      </c>
      <c r="L87" s="19">
        <v>0</v>
      </c>
      <c r="M87" s="19">
        <v>0</v>
      </c>
      <c r="N87" s="19">
        <v>0</v>
      </c>
      <c r="O87" s="57">
        <f>SUM(B87:N87)</f>
        <v>-320000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1220730.97</v>
      </c>
      <c r="C114" s="24">
        <f t="shared" si="20"/>
        <v>2249118.7800000007</v>
      </c>
      <c r="D114" s="24">
        <f t="shared" si="20"/>
        <v>2316841.4</v>
      </c>
      <c r="E114" s="24">
        <f t="shared" si="20"/>
        <v>412847.76</v>
      </c>
      <c r="F114" s="24">
        <f t="shared" si="20"/>
        <v>879897.57</v>
      </c>
      <c r="G114" s="24">
        <f t="shared" si="20"/>
        <v>1049750.1400000001</v>
      </c>
      <c r="H114" s="24">
        <f aca="true" t="shared" si="21" ref="H114:M114">+H115+H116</f>
        <v>1115998.27</v>
      </c>
      <c r="I114" s="24">
        <f t="shared" si="21"/>
        <v>508429.41000000003</v>
      </c>
      <c r="J114" s="24">
        <f t="shared" si="21"/>
        <v>354415.44</v>
      </c>
      <c r="K114" s="24">
        <f t="shared" si="21"/>
        <v>7840.21</v>
      </c>
      <c r="L114" s="24">
        <f t="shared" si="21"/>
        <v>700584.7900000002</v>
      </c>
      <c r="M114" s="24">
        <f t="shared" si="21"/>
        <v>1028114.9400000001</v>
      </c>
      <c r="N114" s="24">
        <f>+N115+N116</f>
        <v>1325588.59</v>
      </c>
      <c r="O114" s="41">
        <f t="shared" si="19"/>
        <v>13170158.270000001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1204066.8599999999</v>
      </c>
      <c r="C115" s="24">
        <f t="shared" si="22"/>
        <v>2225967.6200000006</v>
      </c>
      <c r="D115" s="24">
        <f t="shared" si="22"/>
        <v>2308731.1999999997</v>
      </c>
      <c r="E115" s="24">
        <f t="shared" si="22"/>
        <v>412847.76</v>
      </c>
      <c r="F115" s="24">
        <f t="shared" si="22"/>
        <v>871692.72</v>
      </c>
      <c r="G115" s="24">
        <f t="shared" si="22"/>
        <v>1026697.4400000001</v>
      </c>
      <c r="H115" s="24">
        <f aca="true" t="shared" si="23" ref="H115:M115">+H50+H67+H74+H111</f>
        <v>1115998.27</v>
      </c>
      <c r="I115" s="24">
        <f t="shared" si="23"/>
        <v>499691.68000000005</v>
      </c>
      <c r="J115" s="24">
        <f t="shared" si="23"/>
        <v>354415.44</v>
      </c>
      <c r="K115" s="24">
        <f>IF(+K50+K67+K74+K111&lt;0,0,K50+K67+K74+K111)</f>
        <v>0</v>
      </c>
      <c r="L115" s="24">
        <f t="shared" si="23"/>
        <v>699120.1200000001</v>
      </c>
      <c r="M115" s="24">
        <f t="shared" si="23"/>
        <v>1019593.8500000001</v>
      </c>
      <c r="N115" s="24">
        <f>+N50+N67+N74+N111</f>
        <v>1318234.1300000001</v>
      </c>
      <c r="O115" s="41">
        <f t="shared" si="19"/>
        <v>13057057.09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16664.11</v>
      </c>
      <c r="C116" s="24">
        <f t="shared" si="24"/>
        <v>23151.16</v>
      </c>
      <c r="D116" s="24">
        <f t="shared" si="24"/>
        <v>8110.2</v>
      </c>
      <c r="E116" s="24">
        <f t="shared" si="24"/>
        <v>0</v>
      </c>
      <c r="F116" s="24">
        <f t="shared" si="24"/>
        <v>8204.85</v>
      </c>
      <c r="G116" s="24">
        <f t="shared" si="24"/>
        <v>23052.7</v>
      </c>
      <c r="H116" s="24">
        <f aca="true" t="shared" si="25" ref="H116:M116">IF(+H62+H112+H117&lt;0,0,(H62+H112+H117))</f>
        <v>0</v>
      </c>
      <c r="I116" s="24">
        <f t="shared" si="25"/>
        <v>8737.73</v>
      </c>
      <c r="J116" s="57">
        <f t="shared" si="25"/>
        <v>0</v>
      </c>
      <c r="K116" s="24">
        <f t="shared" si="25"/>
        <v>7840.21</v>
      </c>
      <c r="L116" s="24">
        <f t="shared" si="25"/>
        <v>1464.67</v>
      </c>
      <c r="M116" s="24">
        <f t="shared" si="25"/>
        <v>8521.09</v>
      </c>
      <c r="N116" s="24">
        <f>IF(+N62+N112+N117&lt;0,0,(N62+N112+N117))</f>
        <v>7354.46</v>
      </c>
      <c r="O116" s="41">
        <f t="shared" si="19"/>
        <v>113101.18000000001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57">
        <v>-8127.5199999999995</v>
      </c>
      <c r="K117" s="57"/>
      <c r="L117" s="57"/>
      <c r="M117" s="57"/>
      <c r="N117" s="19">
        <v>0</v>
      </c>
      <c r="O117" s="41">
        <f t="shared" si="19"/>
        <v>-8127.5199999999995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57">
        <f>IF(J112+J62+J116+J117&lt;0,J112+J62+J76+J117,0)</f>
        <v>-6628.66</v>
      </c>
      <c r="K118" s="57">
        <f>IF(K49+K66&lt;0,K49+K66-K62,0)</f>
        <v>-23871.509999999987</v>
      </c>
      <c r="L118" s="19">
        <v>0</v>
      </c>
      <c r="M118" s="19">
        <v>0</v>
      </c>
      <c r="N118" s="19">
        <v>0</v>
      </c>
      <c r="O118" s="41">
        <f t="shared" si="19"/>
        <v>-30500.169999999987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13170158.270000001</v>
      </c>
      <c r="P122" s="45"/>
    </row>
    <row r="123" spans="1:15" ht="18.75" customHeight="1">
      <c r="A123" s="26" t="s">
        <v>118</v>
      </c>
      <c r="B123" s="27">
        <v>159897.39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159897.39</v>
      </c>
    </row>
    <row r="124" spans="1:15" ht="18.75" customHeight="1">
      <c r="A124" s="26" t="s">
        <v>119</v>
      </c>
      <c r="B124" s="27">
        <v>1060833.57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1060833.57</v>
      </c>
    </row>
    <row r="125" spans="1:15" ht="18.75" customHeight="1">
      <c r="A125" s="26" t="s">
        <v>120</v>
      </c>
      <c r="B125" s="38">
        <v>0</v>
      </c>
      <c r="C125" s="27">
        <v>2249118.78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2249118.78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469987.23</v>
      </c>
      <c r="O139" s="39">
        <f t="shared" si="26"/>
        <v>469987.23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855601.36</v>
      </c>
      <c r="O140" s="39">
        <f t="shared" si="26"/>
        <v>855601.36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412847.76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412847.76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879897.57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879897.57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1115998.27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1115998.27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354415.44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354415.44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7840.21</v>
      </c>
      <c r="L147" s="38">
        <v>0</v>
      </c>
      <c r="M147" s="38">
        <v>0</v>
      </c>
      <c r="N147" s="38">
        <v>0</v>
      </c>
      <c r="O147" s="39">
        <f t="shared" si="27"/>
        <v>7840.21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1049750.14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1049750.14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508429.41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508429.41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700584.79</v>
      </c>
      <c r="M152" s="38">
        <v>0</v>
      </c>
      <c r="N152" s="38">
        <v>0</v>
      </c>
      <c r="O152" s="39">
        <f t="shared" si="27"/>
        <v>700584.79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2316841.41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2316841.41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1028114.94</v>
      </c>
      <c r="N154" s="75">
        <v>0</v>
      </c>
      <c r="O154" s="74">
        <f t="shared" si="27"/>
        <v>1028114.94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2019-07-11T12:16:51Z</dcterms:modified>
  <cp:category/>
  <cp:version/>
  <cp:contentType/>
  <cp:contentStatus/>
</cp:coreProperties>
</file>