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<sst xmlns="http://schemas.openxmlformats.org/spreadsheetml/2006/main" count="100" uniqueCount="98">
  <si>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</si>
  <si>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</si>
  <si>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</si>
  <si>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</si>
  <si>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</si>
  <si>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</si>
  <si>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</si>
  <si>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</si>
  <si>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</si>
  <si>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</si>
  <si>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</si>
  <si>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</si>
  <si>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</si>
  <si>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</si>
  <si>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</si>
  <si>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</si>
  <si>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</si>
  <si>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</si>
  <si>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</si>
  <si>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</si>
  <si>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</si>
  <si>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</si>
  <si>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</si>
  <si>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</si>
  <si>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</si>
  <si>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</si>
  <si>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</si>
  <si>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</si>
  <si>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</si>
  <si>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</si>
  <si>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</si>
  <si>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</si>
  <si>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</si>
  <si>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</si>
  <si>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</si>
  <si>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</si>
  <si>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</si>
  <si>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</si>
  <si>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</si>
  <si>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</si>
  <si>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</si>
  <si>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</si>
  <si>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</si>
  <si>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</si>
  <si>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</si>
  <si>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</si>
  <si>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</si>
  <si>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</si>
  <si>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</si>
  <si>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</si>
  <si>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</si>
  <si>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</si>
  <si>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</si>
  <si>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</si>
  <si>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</si>
  <si>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</si>
  <si>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</si>
  <si>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</si>
  <si>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</si>
  <si>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</si>
  <si>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</si>
  <si>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</si>
  <si>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</si>
  <si>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</si>
  <si>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</si>
  <si>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</si>
  <si>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</si>
  <si>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</si>
  <si>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</si>
  <si>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</si>
  <si>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</si>
  <si>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</si>
  <si>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</si>
  <si>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</si>
  <si>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</si>
  <si>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</si>
  <si>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</si>
  <si>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</si>
  <si>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</si>
  <si>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</si>
  <si>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</si>
  <si>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</si>
  <si>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</si>
  <si>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</si>
  <si>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</si>
  <si>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</si>
  <si>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</si>
  <si>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</si>
  <si>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</si>
  <si>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</si>
  <si>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</si>
  <si>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</si>
  <si>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</si>
  <si>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</si>
  <si>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</si>
  <si>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</si>
  <si>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31/01/19 - VENCIMENTO 07/02/19</t>
  </si>
  <si>
    <t>4.2.7. Banco Luso Brasileiro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</si>
</sst>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1.50390625" style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457254</v>
      </c>
      <c r="C7" s="10">
        <f t="shared" si="0"/>
        <v>333654</v>
      </c>
      <c r="D7" s="10">
        <f t="shared" si="0"/>
        <v>345751</v>
      </c>
      <c r="E7" s="10">
        <f t="shared" si="0"/>
        <v>60847</v>
      </c>
      <c r="F7" s="10">
        <f t="shared" si="0"/>
        <v>289969</v>
      </c>
      <c r="G7" s="10">
        <f t="shared" si="0"/>
        <v>475268</v>
      </c>
      <c r="H7" s="10">
        <f t="shared" si="0"/>
        <v>331518</v>
      </c>
      <c r="I7" s="10">
        <f t="shared" si="0"/>
        <v>60532</v>
      </c>
      <c r="J7" s="10">
        <f t="shared" si="0"/>
        <v>410122</v>
      </c>
      <c r="K7" s="10">
        <f t="shared" si="0"/>
        <v>278887</v>
      </c>
      <c r="L7" s="10">
        <f t="shared" si="0"/>
        <v>339297</v>
      </c>
      <c r="M7" s="10">
        <f t="shared" si="0"/>
        <v>133174</v>
      </c>
      <c r="N7" s="10">
        <f t="shared" si="0"/>
        <v>90939</v>
      </c>
      <c r="O7" s="10">
        <f>+O8+O18+O22</f>
        <v>3607212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230754</v>
      </c>
      <c r="C8" s="12">
        <f t="shared" si="1"/>
        <v>178768</v>
      </c>
      <c r="D8" s="12">
        <f t="shared" si="1"/>
        <v>202182</v>
      </c>
      <c r="E8" s="12">
        <f t="shared" si="1"/>
        <v>31844</v>
      </c>
      <c r="F8" s="12">
        <f t="shared" si="1"/>
        <v>157403</v>
      </c>
      <c r="G8" s="12">
        <f t="shared" si="1"/>
        <v>259302</v>
      </c>
      <c r="H8" s="12">
        <f t="shared" si="1"/>
        <v>171140</v>
      </c>
      <c r="I8" s="12">
        <f t="shared" si="1"/>
        <v>32129</v>
      </c>
      <c r="J8" s="12">
        <f t="shared" si="1"/>
        <v>226392</v>
      </c>
      <c r="K8" s="12">
        <f t="shared" si="1"/>
        <v>149983</v>
      </c>
      <c r="L8" s="12">
        <f t="shared" si="1"/>
        <v>174596</v>
      </c>
      <c r="M8" s="12">
        <f t="shared" si="1"/>
        <v>75362</v>
      </c>
      <c r="N8" s="12">
        <f t="shared" si="1"/>
        <v>55080</v>
      </c>
      <c r="O8" s="12">
        <f>SUM(B8:N8)</f>
        <v>1944935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21207</v>
      </c>
      <c r="C9" s="14">
        <v>21002</v>
      </c>
      <c r="D9" s="14">
        <v>13979</v>
      </c>
      <c r="E9" s="14">
        <v>2843</v>
      </c>
      <c r="F9" s="14">
        <v>12342</v>
      </c>
      <c r="G9" s="14">
        <v>22386</v>
      </c>
      <c r="H9" s="14">
        <v>20235</v>
      </c>
      <c r="I9" s="14">
        <v>3731</v>
      </c>
      <c r="J9" s="14">
        <v>13750</v>
      </c>
      <c r="K9" s="14">
        <v>15949</v>
      </c>
      <c r="L9" s="14">
        <v>12632</v>
      </c>
      <c r="M9" s="14">
        <v>7894</v>
      </c>
      <c r="N9" s="14">
        <v>6328</v>
      </c>
      <c r="O9" s="12">
        <f aca="true" t="shared" si="2" ref="O9:O17">SUM(B9:N9)</f>
        <v>174278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200842</v>
      </c>
      <c r="C10" s="14">
        <f>C11+C12+C13</f>
        <v>150955</v>
      </c>
      <c r="D10" s="14">
        <f>D11+D12+D13</f>
        <v>180971</v>
      </c>
      <c r="E10" s="14">
        <f>E11+E12+E13</f>
        <v>27855</v>
      </c>
      <c r="F10" s="14">
        <f aca="true" t="shared" si="3" ref="F10:N10">F11+F12+F13</f>
        <v>138650</v>
      </c>
      <c r="G10" s="14">
        <f t="shared" si="3"/>
        <v>225972</v>
      </c>
      <c r="H10" s="14">
        <f>H11+H12+H13</f>
        <v>144559</v>
      </c>
      <c r="I10" s="14">
        <f>I11+I12+I13</f>
        <v>27194</v>
      </c>
      <c r="J10" s="14">
        <f>J11+J12+J13</f>
        <v>203601</v>
      </c>
      <c r="K10" s="14">
        <f>K11+K12+K13</f>
        <v>128125</v>
      </c>
      <c r="L10" s="14">
        <f>L11+L12+L13</f>
        <v>154489</v>
      </c>
      <c r="M10" s="14">
        <f t="shared" si="3"/>
        <v>64862</v>
      </c>
      <c r="N10" s="14">
        <f t="shared" si="3"/>
        <v>47178</v>
      </c>
      <c r="O10" s="12">
        <f t="shared" si="2"/>
        <v>1695253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104336</v>
      </c>
      <c r="C11" s="14">
        <v>80092</v>
      </c>
      <c r="D11" s="14">
        <v>90919</v>
      </c>
      <c r="E11" s="14">
        <v>14581</v>
      </c>
      <c r="F11" s="14">
        <v>70879</v>
      </c>
      <c r="G11" s="14">
        <v>116907</v>
      </c>
      <c r="H11" s="14">
        <v>77894</v>
      </c>
      <c r="I11" s="14">
        <v>14819</v>
      </c>
      <c r="J11" s="14">
        <v>107106</v>
      </c>
      <c r="K11" s="14">
        <v>66877</v>
      </c>
      <c r="L11" s="14">
        <v>79575</v>
      </c>
      <c r="M11" s="14">
        <v>32878</v>
      </c>
      <c r="N11" s="14">
        <v>23014</v>
      </c>
      <c r="O11" s="12">
        <f t="shared" si="2"/>
        <v>879877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95223</v>
      </c>
      <c r="C12" s="14">
        <v>69383</v>
      </c>
      <c r="D12" s="14">
        <v>89282</v>
      </c>
      <c r="E12" s="14">
        <v>13046</v>
      </c>
      <c r="F12" s="14">
        <v>66816</v>
      </c>
      <c r="G12" s="14">
        <v>106950</v>
      </c>
      <c r="H12" s="14">
        <v>65553</v>
      </c>
      <c r="I12" s="14">
        <v>12163</v>
      </c>
      <c r="J12" s="14">
        <v>95444</v>
      </c>
      <c r="K12" s="14">
        <v>60337</v>
      </c>
      <c r="L12" s="14">
        <v>73995</v>
      </c>
      <c r="M12" s="14">
        <v>31533</v>
      </c>
      <c r="N12" s="14">
        <v>23856</v>
      </c>
      <c r="O12" s="12">
        <f t="shared" si="2"/>
        <v>803581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1283</v>
      </c>
      <c r="C13" s="14">
        <v>1480</v>
      </c>
      <c r="D13" s="14">
        <v>770</v>
      </c>
      <c r="E13" s="14">
        <v>228</v>
      </c>
      <c r="F13" s="14">
        <v>955</v>
      </c>
      <c r="G13" s="14">
        <v>2115</v>
      </c>
      <c r="H13" s="14">
        <v>1112</v>
      </c>
      <c r="I13" s="14">
        <v>212</v>
      </c>
      <c r="J13" s="14">
        <v>1051</v>
      </c>
      <c r="K13" s="14">
        <v>911</v>
      </c>
      <c r="L13" s="14">
        <v>919</v>
      </c>
      <c r="M13" s="14">
        <v>451</v>
      </c>
      <c r="N13" s="14">
        <v>308</v>
      </c>
      <c r="O13" s="12">
        <f t="shared" si="2"/>
        <v>11795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8705</v>
      </c>
      <c r="C14" s="14">
        <f>C15+C16+C17</f>
        <v>6811</v>
      </c>
      <c r="D14" s="14">
        <f>D15+D16+D17</f>
        <v>7232</v>
      </c>
      <c r="E14" s="14">
        <f>E15+E16+E17</f>
        <v>1146</v>
      </c>
      <c r="F14" s="14">
        <f aca="true" t="shared" si="4" ref="F14:N14">F15+F16+F17</f>
        <v>6411</v>
      </c>
      <c r="G14" s="14">
        <f t="shared" si="4"/>
        <v>10944</v>
      </c>
      <c r="H14" s="14">
        <f>H15+H16+H17</f>
        <v>6346</v>
      </c>
      <c r="I14" s="14">
        <f>I15+I16+I17</f>
        <v>1204</v>
      </c>
      <c r="J14" s="14">
        <f>J15+J16+J17</f>
        <v>9041</v>
      </c>
      <c r="K14" s="14">
        <f>K15+K16+K17</f>
        <v>5909</v>
      </c>
      <c r="L14" s="14">
        <f>L15+L16+L17</f>
        <v>7475</v>
      </c>
      <c r="M14" s="14">
        <f t="shared" si="4"/>
        <v>2606</v>
      </c>
      <c r="N14" s="14">
        <f t="shared" si="4"/>
        <v>1574</v>
      </c>
      <c r="O14" s="12">
        <f t="shared" si="2"/>
        <v>75404</v>
      </c>
    </row>
    <row r="15" spans="1:26" ht="18.75" customHeight="1">
      <c r="A15" s="15" t="s">
        <v>13</v>
      </c>
      <c r="B15" s="14">
        <v>8680</v>
      </c>
      <c r="C15" s="14">
        <v>6799</v>
      </c>
      <c r="D15" s="14">
        <v>7225</v>
      </c>
      <c r="E15" s="14">
        <v>1144</v>
      </c>
      <c r="F15" s="14">
        <v>6403</v>
      </c>
      <c r="G15" s="14">
        <v>10934</v>
      </c>
      <c r="H15" s="14">
        <v>6331</v>
      </c>
      <c r="I15" s="14">
        <v>1204</v>
      </c>
      <c r="J15" s="14">
        <v>9027</v>
      </c>
      <c r="K15" s="14">
        <v>5898</v>
      </c>
      <c r="L15" s="14">
        <v>7463</v>
      </c>
      <c r="M15" s="14">
        <v>2603</v>
      </c>
      <c r="N15" s="14">
        <v>1570</v>
      </c>
      <c r="O15" s="12">
        <f t="shared" si="2"/>
        <v>75281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15</v>
      </c>
      <c r="C16" s="14">
        <v>6</v>
      </c>
      <c r="D16" s="14">
        <v>5</v>
      </c>
      <c r="E16" s="14">
        <v>2</v>
      </c>
      <c r="F16" s="14">
        <v>4</v>
      </c>
      <c r="G16" s="14">
        <v>8</v>
      </c>
      <c r="H16" s="14">
        <v>7</v>
      </c>
      <c r="I16" s="14">
        <v>0</v>
      </c>
      <c r="J16" s="14">
        <v>8</v>
      </c>
      <c r="K16" s="14">
        <v>6</v>
      </c>
      <c r="L16" s="14">
        <v>2</v>
      </c>
      <c r="M16" s="14">
        <v>2</v>
      </c>
      <c r="N16" s="14">
        <v>4</v>
      </c>
      <c r="O16" s="12">
        <f t="shared" si="2"/>
        <v>69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6</v>
      </c>
      <c r="D17" s="14">
        <v>2</v>
      </c>
      <c r="E17" s="14">
        <v>0</v>
      </c>
      <c r="F17" s="14">
        <v>4</v>
      </c>
      <c r="G17" s="14">
        <v>2</v>
      </c>
      <c r="H17" s="14">
        <v>8</v>
      </c>
      <c r="I17" s="14">
        <v>0</v>
      </c>
      <c r="J17" s="14">
        <v>6</v>
      </c>
      <c r="K17" s="14">
        <v>5</v>
      </c>
      <c r="L17" s="14">
        <v>10</v>
      </c>
      <c r="M17" s="14">
        <v>1</v>
      </c>
      <c r="N17" s="14">
        <v>0</v>
      </c>
      <c r="O17" s="12">
        <f t="shared" si="2"/>
        <v>54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148959</v>
      </c>
      <c r="C18" s="18">
        <f>C19+C20+C21</f>
        <v>90791</v>
      </c>
      <c r="D18" s="18">
        <f>D19+D20+D21</f>
        <v>83171</v>
      </c>
      <c r="E18" s="18">
        <f>E19+E20+E21</f>
        <v>15210</v>
      </c>
      <c r="F18" s="18">
        <f aca="true" t="shared" si="5" ref="F18:N18">F19+F20+F21</f>
        <v>75414</v>
      </c>
      <c r="G18" s="18">
        <f t="shared" si="5"/>
        <v>121040</v>
      </c>
      <c r="H18" s="18">
        <f>H19+H20+H21</f>
        <v>96966</v>
      </c>
      <c r="I18" s="18">
        <f>I19+I20+I21</f>
        <v>16862</v>
      </c>
      <c r="J18" s="18">
        <f>J19+J20+J21</f>
        <v>122144</v>
      </c>
      <c r="K18" s="18">
        <f>K19+K20+K21</f>
        <v>79275</v>
      </c>
      <c r="L18" s="18">
        <f>L19+L20+L21</f>
        <v>115575</v>
      </c>
      <c r="M18" s="18">
        <f t="shared" si="5"/>
        <v>41915</v>
      </c>
      <c r="N18" s="18">
        <f t="shared" si="5"/>
        <v>26656</v>
      </c>
      <c r="O18" s="12">
        <f aca="true" t="shared" si="6" ref="O18:O24">SUM(B18:N18)</f>
        <v>1033978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84251</v>
      </c>
      <c r="C19" s="14">
        <v>55459</v>
      </c>
      <c r="D19" s="14">
        <v>47748</v>
      </c>
      <c r="E19" s="14">
        <v>9291</v>
      </c>
      <c r="F19" s="14">
        <v>44001</v>
      </c>
      <c r="G19" s="14">
        <v>71791</v>
      </c>
      <c r="H19" s="14">
        <v>58332</v>
      </c>
      <c r="I19" s="14">
        <v>10424</v>
      </c>
      <c r="J19" s="14">
        <v>71699</v>
      </c>
      <c r="K19" s="14">
        <v>46192</v>
      </c>
      <c r="L19" s="14">
        <v>64600</v>
      </c>
      <c r="M19" s="14">
        <v>23627</v>
      </c>
      <c r="N19" s="14">
        <v>14636</v>
      </c>
      <c r="O19" s="12">
        <f t="shared" si="6"/>
        <v>602051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64055</v>
      </c>
      <c r="C20" s="14">
        <v>34754</v>
      </c>
      <c r="D20" s="14">
        <v>35119</v>
      </c>
      <c r="E20" s="14">
        <v>5857</v>
      </c>
      <c r="F20" s="14">
        <v>31070</v>
      </c>
      <c r="G20" s="14">
        <v>48506</v>
      </c>
      <c r="H20" s="14">
        <v>38219</v>
      </c>
      <c r="I20" s="14">
        <v>6353</v>
      </c>
      <c r="J20" s="14">
        <v>49970</v>
      </c>
      <c r="K20" s="14">
        <v>32698</v>
      </c>
      <c r="L20" s="14">
        <v>50467</v>
      </c>
      <c r="M20" s="14">
        <v>18080</v>
      </c>
      <c r="N20" s="14">
        <v>11901</v>
      </c>
      <c r="O20" s="12">
        <f t="shared" si="6"/>
        <v>427049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653</v>
      </c>
      <c r="C21" s="14">
        <v>578</v>
      </c>
      <c r="D21" s="14">
        <v>304</v>
      </c>
      <c r="E21" s="14">
        <v>62</v>
      </c>
      <c r="F21" s="14">
        <v>343</v>
      </c>
      <c r="G21" s="14">
        <v>743</v>
      </c>
      <c r="H21" s="14">
        <v>415</v>
      </c>
      <c r="I21" s="14">
        <v>85</v>
      </c>
      <c r="J21" s="14">
        <v>475</v>
      </c>
      <c r="K21" s="14">
        <v>385</v>
      </c>
      <c r="L21" s="14">
        <v>508</v>
      </c>
      <c r="M21" s="14">
        <v>208</v>
      </c>
      <c r="N21" s="14">
        <v>119</v>
      </c>
      <c r="O21" s="12">
        <f t="shared" si="6"/>
        <v>4878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77541</v>
      </c>
      <c r="C22" s="14">
        <f>C23+C24</f>
        <v>64095</v>
      </c>
      <c r="D22" s="14">
        <f>D23+D24</f>
        <v>60398</v>
      </c>
      <c r="E22" s="14">
        <f>E23+E24</f>
        <v>13793</v>
      </c>
      <c r="F22" s="14">
        <f aca="true" t="shared" si="7" ref="F22:N22">F23+F24</f>
        <v>57152</v>
      </c>
      <c r="G22" s="14">
        <f t="shared" si="7"/>
        <v>94926</v>
      </c>
      <c r="H22" s="14">
        <f>H23+H24</f>
        <v>63412</v>
      </c>
      <c r="I22" s="14">
        <f>I23+I24</f>
        <v>11541</v>
      </c>
      <c r="J22" s="14">
        <f>J23+J24</f>
        <v>61586</v>
      </c>
      <c r="K22" s="14">
        <f>K23+K24</f>
        <v>49629</v>
      </c>
      <c r="L22" s="14">
        <f>L23+L24</f>
        <v>49126</v>
      </c>
      <c r="M22" s="14">
        <f t="shared" si="7"/>
        <v>15897</v>
      </c>
      <c r="N22" s="14">
        <f t="shared" si="7"/>
        <v>9203</v>
      </c>
      <c r="O22" s="12">
        <f t="shared" si="6"/>
        <v>628299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77536</v>
      </c>
      <c r="C23" s="14">
        <v>64093</v>
      </c>
      <c r="D23" s="14">
        <v>60395</v>
      </c>
      <c r="E23" s="14">
        <v>13793</v>
      </c>
      <c r="F23" s="14">
        <v>57151</v>
      </c>
      <c r="G23" s="14">
        <v>94925</v>
      </c>
      <c r="H23" s="14">
        <v>63412</v>
      </c>
      <c r="I23" s="14">
        <v>11541</v>
      </c>
      <c r="J23" s="14">
        <v>61585</v>
      </c>
      <c r="K23" s="14">
        <v>49627</v>
      </c>
      <c r="L23" s="14">
        <v>49126</v>
      </c>
      <c r="M23" s="14">
        <v>15896</v>
      </c>
      <c r="N23" s="14">
        <v>9203</v>
      </c>
      <c r="O23" s="12">
        <f t="shared" si="6"/>
        <v>628283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</v>
      </c>
      <c r="C24" s="14">
        <v>2</v>
      </c>
      <c r="D24" s="14">
        <v>3</v>
      </c>
      <c r="E24" s="14">
        <v>0</v>
      </c>
      <c r="F24" s="14">
        <v>1</v>
      </c>
      <c r="G24" s="14">
        <v>1</v>
      </c>
      <c r="H24" s="14">
        <v>0</v>
      </c>
      <c r="I24" s="14">
        <v>0</v>
      </c>
      <c r="J24" s="14">
        <v>1</v>
      </c>
      <c r="K24" s="14">
        <v>2</v>
      </c>
      <c r="L24" s="14">
        <v>0</v>
      </c>
      <c r="M24" s="14">
        <v>1</v>
      </c>
      <c r="N24" s="14">
        <v>0</v>
      </c>
      <c r="O24" s="12">
        <f t="shared" si="6"/>
        <v>16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1004025.1424</v>
      </c>
      <c r="C28" s="56">
        <f aca="true" t="shared" si="8" ref="C28:N28">C29+C30</f>
        <v>774390.8373999998</v>
      </c>
      <c r="D28" s="56">
        <f t="shared" si="8"/>
        <v>689540.0057000001</v>
      </c>
      <c r="E28" s="56">
        <f t="shared" si="8"/>
        <v>180064.52709999998</v>
      </c>
      <c r="F28" s="56">
        <f t="shared" si="8"/>
        <v>663597.7035000001</v>
      </c>
      <c r="G28" s="56">
        <f t="shared" si="8"/>
        <v>886907.0884</v>
      </c>
      <c r="H28" s="56">
        <f t="shared" si="8"/>
        <v>722099.0868</v>
      </c>
      <c r="I28" s="56">
        <f t="shared" si="8"/>
        <v>143769.55320000002</v>
      </c>
      <c r="J28" s="56">
        <f t="shared" si="8"/>
        <v>905398.5148</v>
      </c>
      <c r="K28" s="56">
        <f t="shared" si="8"/>
        <v>710816.4702</v>
      </c>
      <c r="L28" s="56">
        <f t="shared" si="8"/>
        <v>837840.9758</v>
      </c>
      <c r="M28" s="56">
        <f t="shared" si="8"/>
        <v>413628.771</v>
      </c>
      <c r="N28" s="56">
        <f t="shared" si="8"/>
        <v>240802.98090000002</v>
      </c>
      <c r="O28" s="56">
        <f>SUM(B28:N28)</f>
        <v>8172881.657199999</v>
      </c>
      <c r="Q28" s="62"/>
    </row>
    <row r="29" spans="1:15" ht="18.75" customHeight="1">
      <c r="A29" s="54" t="s">
        <v>54</v>
      </c>
      <c r="B29" s="52">
        <f aca="true" t="shared" si="9" ref="B29:N29">B26*B7</f>
        <v>999374.3424</v>
      </c>
      <c r="C29" s="52">
        <f t="shared" si="9"/>
        <v>766770.2573999999</v>
      </c>
      <c r="D29" s="52">
        <f t="shared" si="9"/>
        <v>677913.9857000001</v>
      </c>
      <c r="E29" s="52">
        <f t="shared" si="9"/>
        <v>180064.52709999998</v>
      </c>
      <c r="F29" s="52">
        <f t="shared" si="9"/>
        <v>652865.2035000001</v>
      </c>
      <c r="G29" s="52">
        <f t="shared" si="9"/>
        <v>882239.9884</v>
      </c>
      <c r="H29" s="52">
        <f t="shared" si="9"/>
        <v>718598.4168</v>
      </c>
      <c r="I29" s="52">
        <f t="shared" si="9"/>
        <v>143769.55320000002</v>
      </c>
      <c r="J29" s="52">
        <f t="shared" si="9"/>
        <v>891359.1548</v>
      </c>
      <c r="K29" s="52">
        <f t="shared" si="9"/>
        <v>692922.6402</v>
      </c>
      <c r="L29" s="52">
        <f t="shared" si="9"/>
        <v>824966.7258</v>
      </c>
      <c r="M29" s="52">
        <f t="shared" si="9"/>
        <v>408378.071</v>
      </c>
      <c r="N29" s="52">
        <f t="shared" si="9"/>
        <v>238542.0909</v>
      </c>
      <c r="O29" s="53">
        <f>SUM(B29:N29)</f>
        <v>8077764.9572</v>
      </c>
    </row>
    <row r="30" spans="1:26" ht="18.75" customHeight="1">
      <c r="A30" s="17" t="s">
        <v>52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10732.5</v>
      </c>
      <c r="G30" s="52">
        <v>4667.1</v>
      </c>
      <c r="H30" s="52">
        <v>3500.67</v>
      </c>
      <c r="I30" s="52">
        <v>0</v>
      </c>
      <c r="J30" s="52">
        <v>14039.36</v>
      </c>
      <c r="K30" s="52">
        <v>17893.83</v>
      </c>
      <c r="L30" s="52">
        <v>12874.25</v>
      </c>
      <c r="M30" s="52">
        <v>5250.7</v>
      </c>
      <c r="N30" s="52">
        <v>2260.89</v>
      </c>
      <c r="O30" s="53">
        <f>SUM(B30:N30)</f>
        <v>95116.7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+B33+B35+B43+B44+B45-B46</f>
        <v>-91190.1</v>
      </c>
      <c r="C32" s="25">
        <f t="shared" si="10"/>
        <v>-90308.6</v>
      </c>
      <c r="D32" s="25">
        <f t="shared" si="10"/>
        <v>-144287.25</v>
      </c>
      <c r="E32" s="25">
        <f t="shared" si="10"/>
        <v>-12224.9</v>
      </c>
      <c r="F32" s="25">
        <f t="shared" si="10"/>
        <v>-53570.6</v>
      </c>
      <c r="G32" s="25">
        <f t="shared" si="10"/>
        <v>-96759.8</v>
      </c>
      <c r="H32" s="25">
        <f t="shared" si="10"/>
        <v>-87010.5</v>
      </c>
      <c r="I32" s="25">
        <f t="shared" si="10"/>
        <v>-17543.3</v>
      </c>
      <c r="J32" s="25">
        <f t="shared" si="10"/>
        <v>-59125</v>
      </c>
      <c r="K32" s="25">
        <f t="shared" si="10"/>
        <v>-68580.7</v>
      </c>
      <c r="L32" s="25">
        <f t="shared" si="10"/>
        <v>-54317.6</v>
      </c>
      <c r="M32" s="25">
        <f t="shared" si="10"/>
        <v>-33944.2</v>
      </c>
      <c r="N32" s="25">
        <f t="shared" si="10"/>
        <v>-27210.4</v>
      </c>
      <c r="O32" s="25">
        <f t="shared" si="10"/>
        <v>-836072.95</v>
      </c>
    </row>
    <row r="33" spans="1:15" ht="18.75" customHeight="1">
      <c r="A33" s="17" t="s">
        <v>55</v>
      </c>
      <c r="B33" s="26">
        <f>+B34</f>
        <v>-91190.1</v>
      </c>
      <c r="C33" s="26">
        <f aca="true" t="shared" si="11" ref="C33:O33">+C34</f>
        <v>-90308.6</v>
      </c>
      <c r="D33" s="26">
        <f t="shared" si="11"/>
        <v>-60109.7</v>
      </c>
      <c r="E33" s="26">
        <f t="shared" si="11"/>
        <v>-12224.9</v>
      </c>
      <c r="F33" s="26">
        <f t="shared" si="11"/>
        <v>-53070.6</v>
      </c>
      <c r="G33" s="26">
        <f t="shared" si="11"/>
        <v>-96259.8</v>
      </c>
      <c r="H33" s="26">
        <f t="shared" si="11"/>
        <v>-87010.5</v>
      </c>
      <c r="I33" s="26">
        <f t="shared" si="11"/>
        <v>-16043.3</v>
      </c>
      <c r="J33" s="26">
        <f t="shared" si="11"/>
        <v>-59125</v>
      </c>
      <c r="K33" s="26">
        <f t="shared" si="11"/>
        <v>-68580.7</v>
      </c>
      <c r="L33" s="26">
        <f t="shared" si="11"/>
        <v>-54317.6</v>
      </c>
      <c r="M33" s="26">
        <f t="shared" si="11"/>
        <v>-33944.2</v>
      </c>
      <c r="N33" s="26">
        <f t="shared" si="11"/>
        <v>-27210.4</v>
      </c>
      <c r="O33" s="26">
        <f t="shared" si="11"/>
        <v>-749395.3999999999</v>
      </c>
    </row>
    <row r="34" spans="1:26" ht="18.75" customHeight="1">
      <c r="A34" s="13" t="s">
        <v>56</v>
      </c>
      <c r="B34" s="20">
        <f>ROUND(-B9*$D$3,2)</f>
        <v>-91190.1</v>
      </c>
      <c r="C34" s="20">
        <f>ROUND(-C9*$D$3,2)</f>
        <v>-90308.6</v>
      </c>
      <c r="D34" s="20">
        <f>ROUND(-D9*$D$3,2)</f>
        <v>-60109.7</v>
      </c>
      <c r="E34" s="20">
        <f>ROUND(-E9*$D$3,2)</f>
        <v>-12224.9</v>
      </c>
      <c r="F34" s="20">
        <f aca="true" t="shared" si="12" ref="F34:N34">ROUND(-F9*$D$3,2)</f>
        <v>-53070.6</v>
      </c>
      <c r="G34" s="20">
        <f t="shared" si="12"/>
        <v>-96259.8</v>
      </c>
      <c r="H34" s="20">
        <f t="shared" si="12"/>
        <v>-87010.5</v>
      </c>
      <c r="I34" s="20">
        <f>ROUND(-I9*$D$3,2)</f>
        <v>-16043.3</v>
      </c>
      <c r="J34" s="20">
        <f>ROUND(-J9*$D$3,2)</f>
        <v>-59125</v>
      </c>
      <c r="K34" s="20">
        <f>ROUND(-K9*$D$3,2)</f>
        <v>-68580.7</v>
      </c>
      <c r="L34" s="20">
        <f>ROUND(-L9*$D$3,2)</f>
        <v>-54317.6</v>
      </c>
      <c r="M34" s="20">
        <f t="shared" si="12"/>
        <v>-33944.2</v>
      </c>
      <c r="N34" s="20">
        <f t="shared" si="12"/>
        <v>-27210.4</v>
      </c>
      <c r="O34" s="44">
        <f aca="true" t="shared" si="13" ref="O34:O46">SUM(B34:N34)</f>
        <v>-749395.3999999999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M35">SUM(B36:B42)</f>
        <v>0</v>
      </c>
      <c r="C35" s="26">
        <f t="shared" si="14"/>
        <v>0</v>
      </c>
      <c r="D35" s="26">
        <f t="shared" si="14"/>
        <v>-84177.54999999999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 t="shared" si="14"/>
        <v>0</v>
      </c>
      <c r="M35" s="26">
        <f t="shared" si="14"/>
        <v>0</v>
      </c>
      <c r="N35" s="26">
        <f>SUM(N36:N42)</f>
        <v>0</v>
      </c>
      <c r="O35" s="26">
        <f t="shared" si="13"/>
        <v>-86677.54999999999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-500-20337.42</f>
        <v>-20837.42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-23337.42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97</v>
      </c>
      <c r="B42" s="24">
        <v>0</v>
      </c>
      <c r="C42" s="24">
        <v>0</v>
      </c>
      <c r="D42" s="24">
        <v>-63340.13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 t="shared" si="13"/>
        <v>-63340.13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92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7" t="s">
        <v>63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4">
        <f t="shared" si="13"/>
        <v>0</v>
      </c>
      <c r="P44"/>
      <c r="Q44"/>
      <c r="R44"/>
      <c r="S44"/>
      <c r="T44"/>
      <c r="U44"/>
      <c r="V44"/>
      <c r="W44"/>
      <c r="X44"/>
      <c r="Y44"/>
      <c r="Z44"/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15" ht="18.75" customHeight="1">
      <c r="A46" s="68" t="s">
        <v>66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0">
        <f t="shared" si="13"/>
        <v>0</v>
      </c>
    </row>
    <row r="47" spans="1:26" ht="15.75">
      <c r="A47" s="2" t="s">
        <v>67</v>
      </c>
      <c r="B47" s="29">
        <f aca="true" t="shared" si="15" ref="B47:N47">+B28+B32</f>
        <v>912835.0424</v>
      </c>
      <c r="C47" s="29">
        <f t="shared" si="15"/>
        <v>684082.2373999999</v>
      </c>
      <c r="D47" s="29">
        <f t="shared" si="15"/>
        <v>545252.7557000001</v>
      </c>
      <c r="E47" s="29">
        <f t="shared" si="15"/>
        <v>167839.62709999998</v>
      </c>
      <c r="F47" s="29">
        <f t="shared" si="15"/>
        <v>610027.1035000001</v>
      </c>
      <c r="G47" s="29">
        <f t="shared" si="15"/>
        <v>790147.2884</v>
      </c>
      <c r="H47" s="29">
        <f t="shared" si="15"/>
        <v>635088.5868</v>
      </c>
      <c r="I47" s="29">
        <f t="shared" si="15"/>
        <v>126226.25320000002</v>
      </c>
      <c r="J47" s="29">
        <f t="shared" si="15"/>
        <v>846273.5148</v>
      </c>
      <c r="K47" s="29">
        <f t="shared" si="15"/>
        <v>642235.7702</v>
      </c>
      <c r="L47" s="29">
        <f t="shared" si="15"/>
        <v>783523.3758</v>
      </c>
      <c r="M47" s="29">
        <f t="shared" si="15"/>
        <v>379684.571</v>
      </c>
      <c r="N47" s="29">
        <f t="shared" si="15"/>
        <v>213592.58090000003</v>
      </c>
      <c r="O47" s="29">
        <f>SUM(B47:N47)</f>
        <v>7336808.707200002</v>
      </c>
      <c r="P47" s="65"/>
      <c r="Q47" s="67"/>
      <c r="T47"/>
      <c r="U47"/>
      <c r="V47"/>
      <c r="W47"/>
      <c r="X47"/>
      <c r="Y47"/>
      <c r="Z47"/>
    </row>
    <row r="48" spans="1:19" ht="15" customHeight="1">
      <c r="A48" s="33"/>
      <c r="B48" s="66"/>
      <c r="C48" s="45"/>
      <c r="D48" s="45"/>
      <c r="E48" s="45"/>
      <c r="F48" s="45"/>
      <c r="G48" s="45"/>
      <c r="H48" s="45"/>
      <c r="I48" s="66"/>
      <c r="J48" s="45"/>
      <c r="K48" s="45"/>
      <c r="L48" s="45"/>
      <c r="M48" s="45"/>
      <c r="N48" s="45"/>
      <c r="O48" s="46"/>
      <c r="P48" s="67"/>
      <c r="Q48" s="63"/>
      <c r="R48" s="65"/>
      <c r="S48"/>
    </row>
    <row r="49" spans="1:17" ht="15" customHeight="1">
      <c r="A49" s="28"/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/>
      <c r="O49" s="31"/>
      <c r="Q49" s="64"/>
    </row>
    <row r="50" spans="1:17" ht="18.75" customHeight="1">
      <c r="A50" s="2" t="s">
        <v>68</v>
      </c>
      <c r="B50" s="35">
        <f>SUM(B51:B64)</f>
        <v>912835.05</v>
      </c>
      <c r="C50" s="35">
        <f aca="true" t="shared" si="16" ref="C50:N50">SUM(C51:C64)</f>
        <v>684082.23</v>
      </c>
      <c r="D50" s="35">
        <f t="shared" si="16"/>
        <v>545252.76</v>
      </c>
      <c r="E50" s="35">
        <f t="shared" si="16"/>
        <v>167839.63</v>
      </c>
      <c r="F50" s="35">
        <f t="shared" si="16"/>
        <v>610027.1</v>
      </c>
      <c r="G50" s="35">
        <f t="shared" si="16"/>
        <v>790147.29</v>
      </c>
      <c r="H50" s="35">
        <f t="shared" si="16"/>
        <v>635088.59</v>
      </c>
      <c r="I50" s="35">
        <f t="shared" si="16"/>
        <v>126226.25</v>
      </c>
      <c r="J50" s="35">
        <f t="shared" si="16"/>
        <v>846273.52</v>
      </c>
      <c r="K50" s="35">
        <f t="shared" si="16"/>
        <v>642235.77</v>
      </c>
      <c r="L50" s="35">
        <f t="shared" si="16"/>
        <v>783523.38</v>
      </c>
      <c r="M50" s="35">
        <f t="shared" si="16"/>
        <v>379684.57</v>
      </c>
      <c r="N50" s="35">
        <f t="shared" si="16"/>
        <v>213592.58</v>
      </c>
      <c r="O50" s="29">
        <f>SUM(O51:O64)</f>
        <v>7336808.72</v>
      </c>
      <c r="Q50" s="64"/>
    </row>
    <row r="51" spans="1:18" ht="18.75" customHeight="1">
      <c r="A51" s="17" t="s">
        <v>39</v>
      </c>
      <c r="B51" s="35">
        <v>170841.88</v>
      </c>
      <c r="C51" s="35">
        <v>187994.95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>SUM(B51:N51)</f>
        <v>358836.83</v>
      </c>
      <c r="P51"/>
      <c r="Q51" s="64"/>
      <c r="R51" s="65"/>
    </row>
    <row r="52" spans="1:16" ht="18.75" customHeight="1">
      <c r="A52" s="17" t="s">
        <v>40</v>
      </c>
      <c r="B52" s="35">
        <v>741993.17</v>
      </c>
      <c r="C52" s="35">
        <v>496087.28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9">
        <f aca="true" t="shared" si="17" ref="O52:O63">SUM(B52:N52)</f>
        <v>1238080.4500000002</v>
      </c>
      <c r="P52"/>
    </row>
    <row r="53" spans="1:17" ht="18.75" customHeight="1">
      <c r="A53" s="17" t="s">
        <v>41</v>
      </c>
      <c r="B53" s="34">
        <v>0</v>
      </c>
      <c r="C53" s="34">
        <v>0</v>
      </c>
      <c r="D53" s="26">
        <v>545252.76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6">
        <f t="shared" si="17"/>
        <v>545252.76</v>
      </c>
      <c r="Q53"/>
    </row>
    <row r="54" spans="1:18" ht="18.75" customHeight="1">
      <c r="A54" s="17" t="s">
        <v>51</v>
      </c>
      <c r="B54" s="34">
        <v>0</v>
      </c>
      <c r="C54" s="34">
        <v>0</v>
      </c>
      <c r="D54" s="34">
        <v>0</v>
      </c>
      <c r="E54" s="26">
        <v>167839.63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9">
        <f t="shared" si="17"/>
        <v>167839.63</v>
      </c>
      <c r="R54"/>
    </row>
    <row r="55" spans="1:19" ht="18.75" customHeight="1">
      <c r="A55" s="17" t="s">
        <v>42</v>
      </c>
      <c r="B55" s="34">
        <v>0</v>
      </c>
      <c r="C55" s="34">
        <v>0</v>
      </c>
      <c r="D55" s="34">
        <v>0</v>
      </c>
      <c r="E55" s="34">
        <v>0</v>
      </c>
      <c r="F55" s="26">
        <v>610027.1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6">
        <f t="shared" si="17"/>
        <v>610027.1</v>
      </c>
      <c r="S55"/>
    </row>
    <row r="56" spans="1:20" ht="18.75" customHeight="1">
      <c r="A56" s="17" t="s">
        <v>69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5">
        <v>790147.29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790147.29</v>
      </c>
      <c r="T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635088.59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635088.59</v>
      </c>
      <c r="U57"/>
    </row>
    <row r="58" spans="1:21" ht="18.75" customHeight="1">
      <c r="A58" s="17" t="s">
        <v>70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>
        <v>126226.25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29">
        <f t="shared" si="17"/>
        <v>126226.25</v>
      </c>
      <c r="U58"/>
    </row>
    <row r="59" spans="1:22" ht="18.75" customHeight="1">
      <c r="A59" s="17" t="s">
        <v>43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26">
        <v>846273.52</v>
      </c>
      <c r="K59" s="34">
        <v>0</v>
      </c>
      <c r="L59" s="34">
        <v>0</v>
      </c>
      <c r="M59" s="34">
        <v>0</v>
      </c>
      <c r="N59" s="34">
        <v>0</v>
      </c>
      <c r="O59" s="26">
        <f t="shared" si="17"/>
        <v>846273.52</v>
      </c>
      <c r="V59"/>
    </row>
    <row r="60" spans="1:23" ht="18.75" customHeight="1">
      <c r="A60" s="17" t="s">
        <v>44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26">
        <v>642235.77</v>
      </c>
      <c r="L60" s="34">
        <v>0</v>
      </c>
      <c r="M60" s="34">
        <v>0</v>
      </c>
      <c r="N60" s="34">
        <v>0</v>
      </c>
      <c r="O60" s="29">
        <f t="shared" si="17"/>
        <v>642235.77</v>
      </c>
      <c r="W60"/>
    </row>
    <row r="61" spans="1:24" ht="18.75" customHeight="1">
      <c r="A61" s="17" t="s">
        <v>45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26">
        <v>783523.38</v>
      </c>
      <c r="M61" s="34">
        <v>0</v>
      </c>
      <c r="N61" s="34">
        <v>0</v>
      </c>
      <c r="O61" s="26">
        <f t="shared" si="17"/>
        <v>783523.38</v>
      </c>
      <c r="X61"/>
    </row>
    <row r="62" spans="1:25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26">
        <v>379684.57</v>
      </c>
      <c r="N62" s="34">
        <v>0</v>
      </c>
      <c r="O62" s="29">
        <f t="shared" si="17"/>
        <v>379684.57</v>
      </c>
      <c r="Y62"/>
    </row>
    <row r="63" spans="1:26" ht="18.75" customHeight="1">
      <c r="A63" s="17" t="s">
        <v>72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26">
        <v>213592.58</v>
      </c>
      <c r="O63" s="26">
        <f t="shared" si="17"/>
        <v>213592.58</v>
      </c>
      <c r="P63"/>
      <c r="Z63"/>
    </row>
    <row r="64" spans="1:26" ht="18.75" customHeight="1">
      <c r="A64" s="3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/>
      <c r="Q64"/>
      <c r="R64"/>
      <c r="S64"/>
      <c r="T64"/>
      <c r="U64"/>
      <c r="V64"/>
      <c r="W64"/>
      <c r="X64"/>
      <c r="Y64"/>
      <c r="Z64"/>
    </row>
    <row r="65" spans="1:15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/>
      <c r="N65" s="71"/>
      <c r="O65" s="71"/>
    </row>
    <row r="66" spans="1:15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</row>
    <row r="67" spans="1:15" ht="18.75" customHeight="1">
      <c r="A67" s="2" t="s">
        <v>91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9"/>
    </row>
    <row r="68" spans="1:16" ht="18.75" customHeight="1">
      <c r="A68" s="17" t="s">
        <v>74</v>
      </c>
      <c r="B68" s="42">
        <v>2.4658542436397863</v>
      </c>
      <c r="C68" s="42">
        <v>2.6218363827286613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6" ht="18.75" customHeight="1">
      <c r="A69" s="17" t="s">
        <v>75</v>
      </c>
      <c r="B69" s="42">
        <v>2.1304899902461214</v>
      </c>
      <c r="C69" s="42">
        <v>2.195100013786737</v>
      </c>
      <c r="D69" s="42">
        <v>0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9"/>
      <c r="P69"/>
    </row>
    <row r="70" spans="1:17" ht="18.75" customHeight="1">
      <c r="A70" s="17" t="s">
        <v>76</v>
      </c>
      <c r="B70" s="42">
        <v>0</v>
      </c>
      <c r="C70" s="42">
        <v>0</v>
      </c>
      <c r="D70" s="22">
        <f>(D$29/D$7)</f>
        <v>1.9607000000000003</v>
      </c>
      <c r="E70" s="42">
        <v>0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6"/>
      <c r="Q70"/>
    </row>
    <row r="71" spans="1:18" ht="18.75" customHeight="1">
      <c r="A71" s="17" t="s">
        <v>77</v>
      </c>
      <c r="B71" s="42">
        <v>0</v>
      </c>
      <c r="C71" s="42">
        <v>0</v>
      </c>
      <c r="D71" s="42">
        <v>0</v>
      </c>
      <c r="E71" s="22">
        <f>(E$29/E$7)</f>
        <v>2.9593</v>
      </c>
      <c r="F71" s="34">
        <v>0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9"/>
      <c r="R71"/>
    </row>
    <row r="72" spans="1:19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42">
        <f>(F$29/F$7)</f>
        <v>2.2515</v>
      </c>
      <c r="G72" s="34">
        <v>0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6"/>
      <c r="S72"/>
    </row>
    <row r="73" spans="1:20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42">
        <f>(G$29/G$7)</f>
        <v>1.8563</v>
      </c>
      <c r="H73" s="42">
        <v>0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T73"/>
    </row>
    <row r="74" spans="1:21" ht="18.75" customHeight="1">
      <c r="A74" s="17" t="s">
        <v>80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f>(H$29/H$7)</f>
        <v>2.1676</v>
      </c>
      <c r="I74" s="42">
        <v>0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1" ht="18.75" customHeight="1">
      <c r="A75" s="17" t="s">
        <v>86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f>(I$29/I$7)</f>
        <v>2.3751</v>
      </c>
      <c r="J75" s="42">
        <v>0</v>
      </c>
      <c r="K75" s="42">
        <v>0</v>
      </c>
      <c r="L75" s="34">
        <v>0</v>
      </c>
      <c r="M75" s="42">
        <v>0</v>
      </c>
      <c r="N75" s="42">
        <v>0</v>
      </c>
      <c r="O75" s="29"/>
      <c r="U75"/>
    </row>
    <row r="76" spans="1:22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f>(J$29/J$7)</f>
        <v>2.1734</v>
      </c>
      <c r="K76" s="42">
        <v>0</v>
      </c>
      <c r="L76" s="34">
        <v>0</v>
      </c>
      <c r="M76" s="42">
        <v>0</v>
      </c>
      <c r="N76" s="42">
        <v>0</v>
      </c>
      <c r="O76" s="26"/>
      <c r="V76"/>
    </row>
    <row r="77" spans="1:23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f>(K$29/K$7)</f>
        <v>2.4846</v>
      </c>
      <c r="L77" s="34">
        <v>0</v>
      </c>
      <c r="M77" s="42">
        <v>0</v>
      </c>
      <c r="N77" s="42">
        <v>0</v>
      </c>
      <c r="O77" s="29"/>
      <c r="W77"/>
    </row>
    <row r="78" spans="1:24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f>(L$29/L$7)</f>
        <v>2.4314</v>
      </c>
      <c r="M78" s="42">
        <v>0</v>
      </c>
      <c r="N78" s="42">
        <v>0</v>
      </c>
      <c r="O78" s="26"/>
      <c r="X78"/>
    </row>
    <row r="79" spans="1:25" ht="18.75" customHeight="1">
      <c r="A79" s="17" t="s">
        <v>84</v>
      </c>
      <c r="B79" s="42">
        <v>0</v>
      </c>
      <c r="C79" s="42">
        <v>0</v>
      </c>
      <c r="D79" s="42">
        <v>0</v>
      </c>
      <c r="E79" s="42">
        <v>0</v>
      </c>
      <c r="F79" s="34">
        <v>0</v>
      </c>
      <c r="G79" s="34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(M$29/M$7)</f>
        <v>3.0665</v>
      </c>
      <c r="N79" s="42">
        <v>0</v>
      </c>
      <c r="O79" s="57"/>
      <c r="Y79"/>
    </row>
    <row r="80" spans="1:26" ht="18.75" customHeight="1">
      <c r="A80" s="33" t="s">
        <v>85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7">
        <f>(N$29/N$7)</f>
        <v>2.6231</v>
      </c>
      <c r="O80" s="48"/>
      <c r="P80"/>
      <c r="Z80"/>
    </row>
    <row r="81" spans="1:12" ht="21" customHeight="1">
      <c r="A81" s="60" t="s">
        <v>48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90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5:O65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2019-02-06T18:03:26Z</dcterms:modified>
  <cp:category/>
  <cp:version/>
  <cp:contentType/>
  <cp:contentStatus/>
</cp:coreProperties>
</file>