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<sst xmlns="http://schemas.openxmlformats.org/spreadsheetml/2006/main" count="99" uniqueCount="97">
  <si>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</si>
  <si>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</si>
  <si>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</si>
  <si>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</si>
  <si>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</si>
  <si>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</si>
  <si>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</si>
  <si>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</si>
  <si>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</si>
  <si>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</si>
  <si>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</si>
  <si>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</si>
  <si>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</si>
  <si>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</si>
  <si>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</si>
  <si>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</si>
  <si>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</si>
  <si>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</si>
  <si>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</si>
  <si>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</si>
  <si>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</si>
  <si>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</si>
  <si>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</si>
  <si>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</si>
  <si>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</si>
  <si>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</si>
  <si>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</si>
  <si>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</si>
  <si>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</si>
  <si>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</si>
  <si>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</si>
  <si>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</si>
  <si>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</si>
  <si>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</si>
  <si>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</si>
  <si>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</si>
  <si>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</si>
  <si>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</si>
  <si>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</si>
  <si>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</si>
  <si>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</si>
  <si>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</si>
  <si>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</si>
  <si>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</si>
  <si>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</si>
  <si>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</si>
  <si>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</si>
  <si>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</si>
  <si>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</si>
  <si>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</si>
  <si>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</si>
  <si>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</si>
  <si>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</si>
  <si>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</si>
  <si>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</si>
  <si>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</si>
  <si>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</si>
  <si>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</si>
  <si>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</si>
  <si>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</si>
  <si>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</si>
  <si>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</si>
  <si>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</si>
  <si>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</si>
  <si>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</si>
  <si>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</si>
  <si>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</si>
  <si>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</si>
  <si>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</si>
  <si>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</si>
  <si>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</si>
  <si>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</si>
  <si>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</si>
  <si>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</si>
  <si>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</si>
  <si>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</si>
  <si>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</si>
  <si>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</si>
  <si>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</si>
  <si>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</si>
  <si>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</si>
  <si>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</si>
  <si>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</si>
  <si>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</si>
  <si>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</si>
  <si>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</si>
  <si>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</si>
  <si>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</si>
  <si>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</si>
  <si>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</si>
  <si>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</si>
  <si>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</si>
  <si>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</si>
  <si>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</si>
  <si>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</si>
  <si>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</si>
  <si>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30/01/19 - VENCIMENTO 06/02/19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</si>
</sst>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6.37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443512</v>
      </c>
      <c r="C7" s="10">
        <f t="shared" si="0"/>
        <v>322962</v>
      </c>
      <c r="D7" s="10">
        <f t="shared" si="0"/>
        <v>343108</v>
      </c>
      <c r="E7" s="10">
        <f t="shared" si="0"/>
        <v>60132</v>
      </c>
      <c r="F7" s="10">
        <f t="shared" si="0"/>
        <v>301247</v>
      </c>
      <c r="G7" s="10">
        <f t="shared" si="0"/>
        <v>474097</v>
      </c>
      <c r="H7" s="10">
        <f t="shared" si="0"/>
        <v>327576</v>
      </c>
      <c r="I7" s="10">
        <f t="shared" si="0"/>
        <v>58291</v>
      </c>
      <c r="J7" s="10">
        <f t="shared" si="0"/>
        <v>410754</v>
      </c>
      <c r="K7" s="10">
        <f t="shared" si="0"/>
        <v>280913</v>
      </c>
      <c r="L7" s="10">
        <f t="shared" si="0"/>
        <v>337049</v>
      </c>
      <c r="M7" s="10">
        <f t="shared" si="0"/>
        <v>130508</v>
      </c>
      <c r="N7" s="10">
        <f t="shared" si="0"/>
        <v>89161</v>
      </c>
      <c r="O7" s="10">
        <f>+O8+O18+O22</f>
        <v>3579310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228354</v>
      </c>
      <c r="C8" s="12">
        <f t="shared" si="1"/>
        <v>174067</v>
      </c>
      <c r="D8" s="12">
        <f t="shared" si="1"/>
        <v>198962</v>
      </c>
      <c r="E8" s="12">
        <f t="shared" si="1"/>
        <v>31491</v>
      </c>
      <c r="F8" s="12">
        <f t="shared" si="1"/>
        <v>162548</v>
      </c>
      <c r="G8" s="12">
        <f t="shared" si="1"/>
        <v>258298</v>
      </c>
      <c r="H8" s="12">
        <f t="shared" si="1"/>
        <v>168423</v>
      </c>
      <c r="I8" s="12">
        <f t="shared" si="1"/>
        <v>30944</v>
      </c>
      <c r="J8" s="12">
        <f t="shared" si="1"/>
        <v>225124</v>
      </c>
      <c r="K8" s="12">
        <f t="shared" si="1"/>
        <v>149741</v>
      </c>
      <c r="L8" s="12">
        <f t="shared" si="1"/>
        <v>171869</v>
      </c>
      <c r="M8" s="12">
        <f t="shared" si="1"/>
        <v>73389</v>
      </c>
      <c r="N8" s="12">
        <f t="shared" si="1"/>
        <v>53679</v>
      </c>
      <c r="O8" s="12">
        <f>SUM(B8:N8)</f>
        <v>1926889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20482</v>
      </c>
      <c r="C9" s="14">
        <v>19668</v>
      </c>
      <c r="D9" s="14">
        <v>13926</v>
      </c>
      <c r="E9" s="14">
        <v>2668</v>
      </c>
      <c r="F9" s="14">
        <v>12937</v>
      </c>
      <c r="G9" s="14">
        <v>21982</v>
      </c>
      <c r="H9" s="14">
        <v>19445</v>
      </c>
      <c r="I9" s="14">
        <v>3497</v>
      </c>
      <c r="J9" s="14">
        <v>12952</v>
      </c>
      <c r="K9" s="14">
        <v>15640</v>
      </c>
      <c r="L9" s="14">
        <v>12209</v>
      </c>
      <c r="M9" s="14">
        <v>7522</v>
      </c>
      <c r="N9" s="14">
        <v>5933</v>
      </c>
      <c r="O9" s="12">
        <f aca="true" t="shared" si="2" ref="O9:O17">SUM(B9:N9)</f>
        <v>168861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199521</v>
      </c>
      <c r="C10" s="14">
        <f>C11+C12+C13</f>
        <v>147904</v>
      </c>
      <c r="D10" s="14">
        <f>D11+D12+D13</f>
        <v>177906</v>
      </c>
      <c r="E10" s="14">
        <f>E11+E12+E13</f>
        <v>27725</v>
      </c>
      <c r="F10" s="14">
        <f aca="true" t="shared" si="3" ref="F10:N10">F11+F12+F13</f>
        <v>143116</v>
      </c>
      <c r="G10" s="14">
        <f t="shared" si="3"/>
        <v>225426</v>
      </c>
      <c r="H10" s="14">
        <f>H11+H12+H13</f>
        <v>142702</v>
      </c>
      <c r="I10" s="14">
        <f>I11+I12+I13</f>
        <v>26308</v>
      </c>
      <c r="J10" s="14">
        <f>J11+J12+J13</f>
        <v>203178</v>
      </c>
      <c r="K10" s="14">
        <f>K11+K12+K13</f>
        <v>128063</v>
      </c>
      <c r="L10" s="14">
        <f>L11+L12+L13</f>
        <v>152307</v>
      </c>
      <c r="M10" s="14">
        <f t="shared" si="3"/>
        <v>63283</v>
      </c>
      <c r="N10" s="14">
        <f t="shared" si="3"/>
        <v>46206</v>
      </c>
      <c r="O10" s="12">
        <f t="shared" si="2"/>
        <v>1683645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104664</v>
      </c>
      <c r="C11" s="14">
        <v>79482</v>
      </c>
      <c r="D11" s="14">
        <v>90547</v>
      </c>
      <c r="E11" s="14">
        <v>14703</v>
      </c>
      <c r="F11" s="14">
        <v>74289</v>
      </c>
      <c r="G11" s="14">
        <v>117769</v>
      </c>
      <c r="H11" s="14">
        <v>77637</v>
      </c>
      <c r="I11" s="14">
        <v>14433</v>
      </c>
      <c r="J11" s="14">
        <v>108291</v>
      </c>
      <c r="K11" s="14">
        <v>67686</v>
      </c>
      <c r="L11" s="14">
        <v>79586</v>
      </c>
      <c r="M11" s="14">
        <v>32363</v>
      </c>
      <c r="N11" s="14">
        <v>22873</v>
      </c>
      <c r="O11" s="12">
        <f t="shared" si="2"/>
        <v>884323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93439</v>
      </c>
      <c r="C12" s="14">
        <v>66990</v>
      </c>
      <c r="D12" s="14">
        <v>86512</v>
      </c>
      <c r="E12" s="14">
        <v>12794</v>
      </c>
      <c r="F12" s="14">
        <v>67824</v>
      </c>
      <c r="G12" s="14">
        <v>105370</v>
      </c>
      <c r="H12" s="14">
        <v>63908</v>
      </c>
      <c r="I12" s="14">
        <v>11644</v>
      </c>
      <c r="J12" s="14">
        <v>93802</v>
      </c>
      <c r="K12" s="14">
        <v>59485</v>
      </c>
      <c r="L12" s="14">
        <v>71731</v>
      </c>
      <c r="M12" s="14">
        <v>30453</v>
      </c>
      <c r="N12" s="14">
        <v>23026</v>
      </c>
      <c r="O12" s="12">
        <f t="shared" si="2"/>
        <v>786978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1418</v>
      </c>
      <c r="C13" s="14">
        <v>1432</v>
      </c>
      <c r="D13" s="14">
        <v>847</v>
      </c>
      <c r="E13" s="14">
        <v>228</v>
      </c>
      <c r="F13" s="14">
        <v>1003</v>
      </c>
      <c r="G13" s="14">
        <v>2287</v>
      </c>
      <c r="H13" s="14">
        <v>1157</v>
      </c>
      <c r="I13" s="14">
        <v>231</v>
      </c>
      <c r="J13" s="14">
        <v>1085</v>
      </c>
      <c r="K13" s="14">
        <v>892</v>
      </c>
      <c r="L13" s="14">
        <v>990</v>
      </c>
      <c r="M13" s="14">
        <v>467</v>
      </c>
      <c r="N13" s="14">
        <v>307</v>
      </c>
      <c r="O13" s="12">
        <f t="shared" si="2"/>
        <v>12344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8351</v>
      </c>
      <c r="C14" s="14">
        <f>C15+C16+C17</f>
        <v>6495</v>
      </c>
      <c r="D14" s="14">
        <f>D15+D16+D17</f>
        <v>7130</v>
      </c>
      <c r="E14" s="14">
        <f>E15+E16+E17</f>
        <v>1098</v>
      </c>
      <c r="F14" s="14">
        <f aca="true" t="shared" si="4" ref="F14:N14">F15+F16+F17</f>
        <v>6495</v>
      </c>
      <c r="G14" s="14">
        <f t="shared" si="4"/>
        <v>10890</v>
      </c>
      <c r="H14" s="14">
        <f>H15+H16+H17</f>
        <v>6276</v>
      </c>
      <c r="I14" s="14">
        <f>I15+I16+I17</f>
        <v>1139</v>
      </c>
      <c r="J14" s="14">
        <f>J15+J16+J17</f>
        <v>8994</v>
      </c>
      <c r="K14" s="14">
        <f>K15+K16+K17</f>
        <v>6038</v>
      </c>
      <c r="L14" s="14">
        <f>L15+L16+L17</f>
        <v>7353</v>
      </c>
      <c r="M14" s="14">
        <f t="shared" si="4"/>
        <v>2584</v>
      </c>
      <c r="N14" s="14">
        <f t="shared" si="4"/>
        <v>1540</v>
      </c>
      <c r="O14" s="12">
        <f t="shared" si="2"/>
        <v>74383</v>
      </c>
    </row>
    <row r="15" spans="1:26" ht="18.75" customHeight="1">
      <c r="A15" s="15" t="s">
        <v>13</v>
      </c>
      <c r="B15" s="14">
        <v>8321</v>
      </c>
      <c r="C15" s="14">
        <v>6484</v>
      </c>
      <c r="D15" s="14">
        <v>7122</v>
      </c>
      <c r="E15" s="14">
        <v>1097</v>
      </c>
      <c r="F15" s="14">
        <v>6493</v>
      </c>
      <c r="G15" s="14">
        <v>10881</v>
      </c>
      <c r="H15" s="14">
        <v>6265</v>
      </c>
      <c r="I15" s="14">
        <v>1139</v>
      </c>
      <c r="J15" s="14">
        <v>8982</v>
      </c>
      <c r="K15" s="14">
        <v>6025</v>
      </c>
      <c r="L15" s="14">
        <v>7350</v>
      </c>
      <c r="M15" s="14">
        <v>2577</v>
      </c>
      <c r="N15" s="14">
        <v>1536</v>
      </c>
      <c r="O15" s="12">
        <f t="shared" si="2"/>
        <v>74272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15</v>
      </c>
      <c r="C16" s="14">
        <v>7</v>
      </c>
      <c r="D16" s="14">
        <v>5</v>
      </c>
      <c r="E16" s="14">
        <v>1</v>
      </c>
      <c r="F16" s="14">
        <v>2</v>
      </c>
      <c r="G16" s="14">
        <v>4</v>
      </c>
      <c r="H16" s="14">
        <v>7</v>
      </c>
      <c r="I16" s="14">
        <v>0</v>
      </c>
      <c r="J16" s="14">
        <v>8</v>
      </c>
      <c r="K16" s="14">
        <v>9</v>
      </c>
      <c r="L16" s="14">
        <v>1</v>
      </c>
      <c r="M16" s="14">
        <v>3</v>
      </c>
      <c r="N16" s="14">
        <v>4</v>
      </c>
      <c r="O16" s="12">
        <f t="shared" si="2"/>
        <v>66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15</v>
      </c>
      <c r="C17" s="14">
        <v>4</v>
      </c>
      <c r="D17" s="14">
        <v>3</v>
      </c>
      <c r="E17" s="14">
        <v>0</v>
      </c>
      <c r="F17" s="14">
        <v>0</v>
      </c>
      <c r="G17" s="14">
        <v>5</v>
      </c>
      <c r="H17" s="14">
        <v>4</v>
      </c>
      <c r="I17" s="14">
        <v>0</v>
      </c>
      <c r="J17" s="14">
        <v>4</v>
      </c>
      <c r="K17" s="14">
        <v>4</v>
      </c>
      <c r="L17" s="14">
        <v>2</v>
      </c>
      <c r="M17" s="14">
        <v>4</v>
      </c>
      <c r="N17" s="14">
        <v>0</v>
      </c>
      <c r="O17" s="12">
        <f t="shared" si="2"/>
        <v>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139575</v>
      </c>
      <c r="C18" s="18">
        <f>C19+C20+C21</f>
        <v>85587</v>
      </c>
      <c r="D18" s="18">
        <f>D19+D20+D21</f>
        <v>82010</v>
      </c>
      <c r="E18" s="18">
        <f>E19+E20+E21</f>
        <v>14681</v>
      </c>
      <c r="F18" s="18">
        <f aca="true" t="shared" si="5" ref="F18:N18">F19+F20+F21</f>
        <v>77970</v>
      </c>
      <c r="G18" s="18">
        <f t="shared" si="5"/>
        <v>119287</v>
      </c>
      <c r="H18" s="18">
        <f>H19+H20+H21</f>
        <v>94950</v>
      </c>
      <c r="I18" s="18">
        <f>I19+I20+I21</f>
        <v>15998</v>
      </c>
      <c r="J18" s="18">
        <f>J19+J20+J21</f>
        <v>122224</v>
      </c>
      <c r="K18" s="18">
        <f>K19+K20+K21</f>
        <v>78785</v>
      </c>
      <c r="L18" s="18">
        <f>L19+L20+L21</f>
        <v>115142</v>
      </c>
      <c r="M18" s="18">
        <f t="shared" si="5"/>
        <v>41150</v>
      </c>
      <c r="N18" s="18">
        <f t="shared" si="5"/>
        <v>26263</v>
      </c>
      <c r="O18" s="12">
        <f aca="true" t="shared" si="6" ref="O18:O24">SUM(B18:N18)</f>
        <v>1013622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80571</v>
      </c>
      <c r="C19" s="14">
        <v>53069</v>
      </c>
      <c r="D19" s="14">
        <v>48455</v>
      </c>
      <c r="E19" s="14">
        <v>8931</v>
      </c>
      <c r="F19" s="14">
        <v>46765</v>
      </c>
      <c r="G19" s="14">
        <v>72568</v>
      </c>
      <c r="H19" s="14">
        <v>57995</v>
      </c>
      <c r="I19" s="14">
        <v>9961</v>
      </c>
      <c r="J19" s="14">
        <v>73228</v>
      </c>
      <c r="K19" s="14">
        <v>46789</v>
      </c>
      <c r="L19" s="14">
        <v>65373</v>
      </c>
      <c r="M19" s="14">
        <v>23585</v>
      </c>
      <c r="N19" s="14">
        <v>14698</v>
      </c>
      <c r="O19" s="12">
        <f t="shared" si="6"/>
        <v>601988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58331</v>
      </c>
      <c r="C20" s="14">
        <v>31964</v>
      </c>
      <c r="D20" s="14">
        <v>33261</v>
      </c>
      <c r="E20" s="14">
        <v>5680</v>
      </c>
      <c r="F20" s="14">
        <v>30847</v>
      </c>
      <c r="G20" s="14">
        <v>45919</v>
      </c>
      <c r="H20" s="14">
        <v>36493</v>
      </c>
      <c r="I20" s="14">
        <v>5963</v>
      </c>
      <c r="J20" s="14">
        <v>48508</v>
      </c>
      <c r="K20" s="14">
        <v>31606</v>
      </c>
      <c r="L20" s="14">
        <v>49227</v>
      </c>
      <c r="M20" s="14">
        <v>17368</v>
      </c>
      <c r="N20" s="14">
        <v>11446</v>
      </c>
      <c r="O20" s="12">
        <f t="shared" si="6"/>
        <v>406613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673</v>
      </c>
      <c r="C21" s="14">
        <v>554</v>
      </c>
      <c r="D21" s="14">
        <v>294</v>
      </c>
      <c r="E21" s="14">
        <v>70</v>
      </c>
      <c r="F21" s="14">
        <v>358</v>
      </c>
      <c r="G21" s="14">
        <v>800</v>
      </c>
      <c r="H21" s="14">
        <v>462</v>
      </c>
      <c r="I21" s="14">
        <v>74</v>
      </c>
      <c r="J21" s="14">
        <v>488</v>
      </c>
      <c r="K21" s="14">
        <v>390</v>
      </c>
      <c r="L21" s="14">
        <v>542</v>
      </c>
      <c r="M21" s="14">
        <v>197</v>
      </c>
      <c r="N21" s="14">
        <v>119</v>
      </c>
      <c r="O21" s="12">
        <f t="shared" si="6"/>
        <v>5021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75583</v>
      </c>
      <c r="C22" s="14">
        <f>C23+C24</f>
        <v>63308</v>
      </c>
      <c r="D22" s="14">
        <f>D23+D24</f>
        <v>62136</v>
      </c>
      <c r="E22" s="14">
        <f>E23+E24</f>
        <v>13960</v>
      </c>
      <c r="F22" s="14">
        <f aca="true" t="shared" si="7" ref="F22:N22">F23+F24</f>
        <v>60729</v>
      </c>
      <c r="G22" s="14">
        <f t="shared" si="7"/>
        <v>96512</v>
      </c>
      <c r="H22" s="14">
        <f>H23+H24</f>
        <v>64203</v>
      </c>
      <c r="I22" s="14">
        <f>I23+I24</f>
        <v>11349</v>
      </c>
      <c r="J22" s="14">
        <f>J23+J24</f>
        <v>63406</v>
      </c>
      <c r="K22" s="14">
        <f>K23+K24</f>
        <v>52387</v>
      </c>
      <c r="L22" s="14">
        <f>L23+L24</f>
        <v>50038</v>
      </c>
      <c r="M22" s="14">
        <f t="shared" si="7"/>
        <v>15969</v>
      </c>
      <c r="N22" s="14">
        <f t="shared" si="7"/>
        <v>9219</v>
      </c>
      <c r="O22" s="12">
        <f t="shared" si="6"/>
        <v>638799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75582</v>
      </c>
      <c r="C23" s="14">
        <v>63306</v>
      </c>
      <c r="D23" s="14">
        <v>62131</v>
      </c>
      <c r="E23" s="14">
        <v>13960</v>
      </c>
      <c r="F23" s="14">
        <v>60729</v>
      </c>
      <c r="G23" s="14">
        <v>96507</v>
      </c>
      <c r="H23" s="14">
        <v>64203</v>
      </c>
      <c r="I23" s="14">
        <v>11349</v>
      </c>
      <c r="J23" s="14">
        <v>63405</v>
      </c>
      <c r="K23" s="14">
        <v>52385</v>
      </c>
      <c r="L23" s="14">
        <v>50038</v>
      </c>
      <c r="M23" s="14">
        <v>15969</v>
      </c>
      <c r="N23" s="14">
        <v>9219</v>
      </c>
      <c r="O23" s="12">
        <f t="shared" si="6"/>
        <v>638783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</v>
      </c>
      <c r="C24" s="14">
        <v>2</v>
      </c>
      <c r="D24" s="14">
        <v>5</v>
      </c>
      <c r="E24" s="14">
        <v>0</v>
      </c>
      <c r="F24" s="14">
        <v>0</v>
      </c>
      <c r="G24" s="14">
        <v>5</v>
      </c>
      <c r="H24" s="14">
        <v>0</v>
      </c>
      <c r="I24" s="14">
        <v>0</v>
      </c>
      <c r="J24" s="14">
        <v>1</v>
      </c>
      <c r="K24" s="14">
        <v>2</v>
      </c>
      <c r="L24" s="14">
        <v>0</v>
      </c>
      <c r="M24" s="14">
        <v>0</v>
      </c>
      <c r="N24" s="14">
        <v>0</v>
      </c>
      <c r="O24" s="12">
        <f t="shared" si="6"/>
        <v>16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973990.6272</v>
      </c>
      <c r="C28" s="56">
        <f aca="true" t="shared" si="8" ref="C28:N28">C29+C30</f>
        <v>749819.5521999999</v>
      </c>
      <c r="D28" s="56">
        <f t="shared" si="8"/>
        <v>684357.8756</v>
      </c>
      <c r="E28" s="56">
        <f t="shared" si="8"/>
        <v>177948.62759999998</v>
      </c>
      <c r="F28" s="56">
        <f t="shared" si="8"/>
        <v>688990.1205</v>
      </c>
      <c r="G28" s="56">
        <f t="shared" si="8"/>
        <v>884733.3611</v>
      </c>
      <c r="H28" s="56">
        <f t="shared" si="8"/>
        <v>713554.4076000002</v>
      </c>
      <c r="I28" s="56">
        <f t="shared" si="8"/>
        <v>138446.9541</v>
      </c>
      <c r="J28" s="56">
        <f t="shared" si="8"/>
        <v>906772.1036</v>
      </c>
      <c r="K28" s="56">
        <f t="shared" si="8"/>
        <v>715362.8797999999</v>
      </c>
      <c r="L28" s="56">
        <f t="shared" si="8"/>
        <v>832375.1886</v>
      </c>
      <c r="M28" s="56">
        <f t="shared" si="8"/>
        <v>405453.482</v>
      </c>
      <c r="N28" s="56">
        <f t="shared" si="8"/>
        <v>236139.1091</v>
      </c>
      <c r="O28" s="56">
        <f>SUM(B28:N28)</f>
        <v>8107944.288999999</v>
      </c>
      <c r="Q28" s="62"/>
    </row>
    <row r="29" spans="1:15" ht="18.75" customHeight="1">
      <c r="A29" s="54" t="s">
        <v>54</v>
      </c>
      <c r="B29" s="52">
        <f aca="true" t="shared" si="9" ref="B29:N29">B26*B7</f>
        <v>969339.8271999999</v>
      </c>
      <c r="C29" s="52">
        <f t="shared" si="9"/>
        <v>742198.9722</v>
      </c>
      <c r="D29" s="52">
        <f t="shared" si="9"/>
        <v>672731.8556</v>
      </c>
      <c r="E29" s="52">
        <f t="shared" si="9"/>
        <v>177948.62759999998</v>
      </c>
      <c r="F29" s="52">
        <f t="shared" si="9"/>
        <v>678257.6205</v>
      </c>
      <c r="G29" s="52">
        <f t="shared" si="9"/>
        <v>880066.2611</v>
      </c>
      <c r="H29" s="52">
        <f t="shared" si="9"/>
        <v>710053.7376000001</v>
      </c>
      <c r="I29" s="52">
        <f t="shared" si="9"/>
        <v>138446.9541</v>
      </c>
      <c r="J29" s="52">
        <f t="shared" si="9"/>
        <v>892732.7436</v>
      </c>
      <c r="K29" s="52">
        <f t="shared" si="9"/>
        <v>697956.4397999999</v>
      </c>
      <c r="L29" s="52">
        <f t="shared" si="9"/>
        <v>819500.9386</v>
      </c>
      <c r="M29" s="52">
        <f t="shared" si="9"/>
        <v>400202.782</v>
      </c>
      <c r="N29" s="52">
        <f t="shared" si="9"/>
        <v>233878.2191</v>
      </c>
      <c r="O29" s="53">
        <f>SUM(B29:N29)</f>
        <v>8013314.978999998</v>
      </c>
    </row>
    <row r="30" spans="1:26" ht="18.75" customHeight="1">
      <c r="A30" s="17" t="s">
        <v>52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10732.5</v>
      </c>
      <c r="G30" s="52">
        <v>4667.1</v>
      </c>
      <c r="H30" s="52">
        <v>3500.67</v>
      </c>
      <c r="I30" s="52">
        <v>0</v>
      </c>
      <c r="J30" s="52">
        <v>14039.36</v>
      </c>
      <c r="K30" s="52">
        <v>17406.44</v>
      </c>
      <c r="L30" s="52">
        <v>12874.25</v>
      </c>
      <c r="M30" s="52">
        <v>5250.7</v>
      </c>
      <c r="N30" s="52">
        <v>2260.89</v>
      </c>
      <c r="O30" s="53">
        <f>SUM(B30:N30)</f>
        <v>94629.31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-88072.6</v>
      </c>
      <c r="C32" s="25">
        <f t="shared" si="10"/>
        <v>-84572.4</v>
      </c>
      <c r="D32" s="25">
        <f t="shared" si="10"/>
        <v>-80563.76000000001</v>
      </c>
      <c r="E32" s="25">
        <f t="shared" si="10"/>
        <v>-11472.4</v>
      </c>
      <c r="F32" s="25">
        <f t="shared" si="10"/>
        <v>-56129.1</v>
      </c>
      <c r="G32" s="25">
        <f t="shared" si="10"/>
        <v>-95022.6</v>
      </c>
      <c r="H32" s="25">
        <f t="shared" si="10"/>
        <v>-83613.5</v>
      </c>
      <c r="I32" s="25">
        <f t="shared" si="10"/>
        <v>-16537.1</v>
      </c>
      <c r="J32" s="25">
        <f t="shared" si="10"/>
        <v>-55693.6</v>
      </c>
      <c r="K32" s="25">
        <f t="shared" si="10"/>
        <v>-67252</v>
      </c>
      <c r="L32" s="25">
        <f t="shared" si="10"/>
        <v>-52498.7</v>
      </c>
      <c r="M32" s="25">
        <f t="shared" si="10"/>
        <v>-32344.6</v>
      </c>
      <c r="N32" s="25">
        <f t="shared" si="10"/>
        <v>-25511.9</v>
      </c>
      <c r="O32" s="25">
        <f t="shared" si="10"/>
        <v>-749284.2599999999</v>
      </c>
    </row>
    <row r="33" spans="1:15" ht="18.75" customHeight="1">
      <c r="A33" s="17" t="s">
        <v>55</v>
      </c>
      <c r="B33" s="26">
        <f>+B34</f>
        <v>-88072.6</v>
      </c>
      <c r="C33" s="26">
        <f aca="true" t="shared" si="11" ref="C33:O33">+C34</f>
        <v>-84572.4</v>
      </c>
      <c r="D33" s="26">
        <f t="shared" si="11"/>
        <v>-59881.8</v>
      </c>
      <c r="E33" s="26">
        <f t="shared" si="11"/>
        <v>-11472.4</v>
      </c>
      <c r="F33" s="26">
        <f t="shared" si="11"/>
        <v>-55629.1</v>
      </c>
      <c r="G33" s="26">
        <f t="shared" si="11"/>
        <v>-94522.6</v>
      </c>
      <c r="H33" s="26">
        <f t="shared" si="11"/>
        <v>-83613.5</v>
      </c>
      <c r="I33" s="26">
        <f t="shared" si="11"/>
        <v>-15037.1</v>
      </c>
      <c r="J33" s="26">
        <f t="shared" si="11"/>
        <v>-55693.6</v>
      </c>
      <c r="K33" s="26">
        <f t="shared" si="11"/>
        <v>-67252</v>
      </c>
      <c r="L33" s="26">
        <f t="shared" si="11"/>
        <v>-52498.7</v>
      </c>
      <c r="M33" s="26">
        <f t="shared" si="11"/>
        <v>-32344.6</v>
      </c>
      <c r="N33" s="26">
        <f t="shared" si="11"/>
        <v>-25511.9</v>
      </c>
      <c r="O33" s="26">
        <f t="shared" si="11"/>
        <v>-726102.2999999999</v>
      </c>
    </row>
    <row r="34" spans="1:26" ht="18.75" customHeight="1">
      <c r="A34" s="13" t="s">
        <v>56</v>
      </c>
      <c r="B34" s="20">
        <f>ROUND(-B9*$D$3,2)</f>
        <v>-88072.6</v>
      </c>
      <c r="C34" s="20">
        <f>ROUND(-C9*$D$3,2)</f>
        <v>-84572.4</v>
      </c>
      <c r="D34" s="20">
        <f>ROUND(-D9*$D$3,2)</f>
        <v>-59881.8</v>
      </c>
      <c r="E34" s="20">
        <f>ROUND(-E9*$D$3,2)</f>
        <v>-11472.4</v>
      </c>
      <c r="F34" s="20">
        <f aca="true" t="shared" si="12" ref="F34:N34">ROUND(-F9*$D$3,2)</f>
        <v>-55629.1</v>
      </c>
      <c r="G34" s="20">
        <f t="shared" si="12"/>
        <v>-94522.6</v>
      </c>
      <c r="H34" s="20">
        <f t="shared" si="12"/>
        <v>-83613.5</v>
      </c>
      <c r="I34" s="20">
        <f>ROUND(-I9*$D$3,2)</f>
        <v>-15037.1</v>
      </c>
      <c r="J34" s="20">
        <f>ROUND(-J9*$D$3,2)</f>
        <v>-55693.6</v>
      </c>
      <c r="K34" s="20">
        <f>ROUND(-K9*$D$3,2)</f>
        <v>-67252</v>
      </c>
      <c r="L34" s="20">
        <f>ROUND(-L9*$D$3,2)</f>
        <v>-52498.7</v>
      </c>
      <c r="M34" s="20">
        <f t="shared" si="12"/>
        <v>-32344.6</v>
      </c>
      <c r="N34" s="20">
        <f t="shared" si="12"/>
        <v>-25511.9</v>
      </c>
      <c r="O34" s="44">
        <f aca="true" t="shared" si="13" ref="O34:O45">SUM(B34:N34)</f>
        <v>-726102.2999999999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-20681.96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-23181.96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-500-20181.96</f>
        <v>-20681.96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-23181.96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885918.0272</v>
      </c>
      <c r="C46" s="29">
        <f t="shared" si="15"/>
        <v>665247.1521999999</v>
      </c>
      <c r="D46" s="29">
        <f t="shared" si="15"/>
        <v>603794.1156</v>
      </c>
      <c r="E46" s="29">
        <f t="shared" si="15"/>
        <v>166476.22759999998</v>
      </c>
      <c r="F46" s="29">
        <f t="shared" si="15"/>
        <v>632861.0205</v>
      </c>
      <c r="G46" s="29">
        <f t="shared" si="15"/>
        <v>789710.7611</v>
      </c>
      <c r="H46" s="29">
        <f t="shared" si="15"/>
        <v>629940.9076000002</v>
      </c>
      <c r="I46" s="29">
        <f t="shared" si="15"/>
        <v>121909.8541</v>
      </c>
      <c r="J46" s="29">
        <f t="shared" si="15"/>
        <v>851078.5036</v>
      </c>
      <c r="K46" s="29">
        <f t="shared" si="15"/>
        <v>648110.8797999999</v>
      </c>
      <c r="L46" s="29">
        <f t="shared" si="15"/>
        <v>779876.4886</v>
      </c>
      <c r="M46" s="29">
        <f t="shared" si="15"/>
        <v>373108.88200000004</v>
      </c>
      <c r="N46" s="29">
        <f t="shared" si="15"/>
        <v>210627.2091</v>
      </c>
      <c r="O46" s="29">
        <f>SUM(B46:N46)</f>
        <v>7358660.029000001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885918.03</v>
      </c>
      <c r="C49" s="35">
        <f aca="true" t="shared" si="16" ref="C49:N49">SUM(C50:C63)</f>
        <v>665247.1599999999</v>
      </c>
      <c r="D49" s="35">
        <f t="shared" si="16"/>
        <v>603794.12</v>
      </c>
      <c r="E49" s="35">
        <f t="shared" si="16"/>
        <v>166476.23</v>
      </c>
      <c r="F49" s="35">
        <f t="shared" si="16"/>
        <v>632861.02</v>
      </c>
      <c r="G49" s="35">
        <f t="shared" si="16"/>
        <v>789710.76</v>
      </c>
      <c r="H49" s="35">
        <f t="shared" si="16"/>
        <v>629940.91</v>
      </c>
      <c r="I49" s="35">
        <f t="shared" si="16"/>
        <v>121909.85</v>
      </c>
      <c r="J49" s="35">
        <f t="shared" si="16"/>
        <v>851078.5</v>
      </c>
      <c r="K49" s="35">
        <f t="shared" si="16"/>
        <v>648110.88</v>
      </c>
      <c r="L49" s="35">
        <f t="shared" si="16"/>
        <v>779876.49</v>
      </c>
      <c r="M49" s="35">
        <f t="shared" si="16"/>
        <v>373108.88</v>
      </c>
      <c r="N49" s="35">
        <f t="shared" si="16"/>
        <v>210627.21</v>
      </c>
      <c r="O49" s="29">
        <f>SUM(O50:O63)</f>
        <v>7358660.04</v>
      </c>
      <c r="Q49" s="64"/>
    </row>
    <row r="50" spans="1:18" ht="18.75" customHeight="1">
      <c r="A50" s="17" t="s">
        <v>39</v>
      </c>
      <c r="B50" s="35">
        <v>166609.44</v>
      </c>
      <c r="C50" s="35">
        <v>183048.69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349658.13</v>
      </c>
      <c r="P50"/>
      <c r="Q50" s="64"/>
      <c r="R50" s="65"/>
    </row>
    <row r="51" spans="1:16" ht="18.75" customHeight="1">
      <c r="A51" s="17" t="s">
        <v>40</v>
      </c>
      <c r="B51" s="35">
        <v>719308.59</v>
      </c>
      <c r="C51" s="35">
        <v>482198.47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1201507.06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603794.12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603794.12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166476.23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166476.23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632861.02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632861.02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789710.76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789710.76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629940.91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629940.91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121909.85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121909.85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851078.5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851078.5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648110.88</v>
      </c>
      <c r="L59" s="34">
        <v>0</v>
      </c>
      <c r="M59" s="34">
        <v>0</v>
      </c>
      <c r="N59" s="34">
        <v>0</v>
      </c>
      <c r="O59" s="29">
        <f t="shared" si="17"/>
        <v>648110.88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779876.49</v>
      </c>
      <c r="M60" s="34">
        <v>0</v>
      </c>
      <c r="N60" s="34">
        <v>0</v>
      </c>
      <c r="O60" s="26">
        <f t="shared" si="17"/>
        <v>779876.49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373108.88</v>
      </c>
      <c r="N61" s="34">
        <v>0</v>
      </c>
      <c r="O61" s="29">
        <f t="shared" si="17"/>
        <v>373108.88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210627.21</v>
      </c>
      <c r="O62" s="26">
        <f t="shared" si="17"/>
        <v>210627.21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2.464930976081872</v>
      </c>
      <c r="C67" s="42">
        <v>2.6195620508116435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2.1304899980158374</v>
      </c>
      <c r="C68" s="42">
        <v>2.1951000117660904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2019-02-05T18:01:17Z</dcterms:modified>
  <cp:category/>
  <cp:version/>
  <cp:contentType/>
  <cp:contentStatus/>
</cp:coreProperties>
</file>