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<sst xmlns="http://schemas.openxmlformats.org/spreadsheetml/2006/main" count="99" uniqueCount="97">
  <si>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</si>
  <si>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</si>
  <si>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</si>
  <si>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</si>
  <si>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</si>
  <si>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</si>
  <si>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</si>
  <si>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</si>
  <si>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</si>
  <si>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</si>
  <si>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</si>
  <si>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</si>
  <si>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</si>
  <si>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</si>
  <si>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</si>
  <si>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</si>
  <si>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</si>
  <si>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</si>
  <si>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</si>
  <si>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</si>
  <si>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</si>
  <si>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</si>
  <si>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</si>
  <si>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</si>
  <si>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</si>
  <si>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</si>
  <si>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</si>
  <si>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</si>
  <si>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</si>
  <si>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</si>
  <si>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</si>
  <si>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</si>
  <si>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</si>
  <si>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</si>
  <si>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</si>
  <si>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</si>
  <si>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</si>
  <si>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</si>
  <si>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</si>
  <si>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</si>
  <si>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</si>
  <si>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</si>
  <si>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</si>
  <si>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</si>
  <si>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</si>
  <si>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</si>
  <si>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</si>
  <si>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</si>
  <si>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</si>
  <si>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</si>
  <si>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</si>
  <si>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</si>
  <si>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</si>
  <si>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</si>
  <si>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</si>
  <si>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</si>
  <si>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</si>
  <si>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</si>
  <si>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</si>
  <si>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</si>
  <si>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</si>
  <si>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</si>
  <si>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</si>
  <si>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</si>
  <si>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</si>
  <si>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</si>
  <si>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</si>
  <si>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</si>
  <si>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</si>
  <si>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</si>
  <si>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</si>
  <si>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</si>
  <si>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</si>
  <si>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</si>
  <si>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</si>
  <si>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</si>
  <si>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</si>
  <si>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</si>
  <si>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</si>
  <si>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</si>
  <si>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</si>
  <si>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</si>
  <si>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</si>
  <si>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</si>
  <si>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</si>
  <si>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</si>
  <si>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</si>
  <si>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</si>
  <si>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</si>
  <si>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</si>
  <si>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</si>
  <si>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</si>
  <si>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</si>
  <si>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</si>
  <si>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</si>
  <si>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</si>
  <si>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29/01/19 - VENCIMENTO 05/02/19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</si>
</sst>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442867</v>
      </c>
      <c r="C7" s="10">
        <f t="shared" si="0"/>
        <v>322961</v>
      </c>
      <c r="D7" s="10">
        <f t="shared" si="0"/>
        <v>334973</v>
      </c>
      <c r="E7" s="10">
        <f t="shared" si="0"/>
        <v>58504</v>
      </c>
      <c r="F7" s="10">
        <f t="shared" si="0"/>
        <v>289801</v>
      </c>
      <c r="G7" s="10">
        <f t="shared" si="0"/>
        <v>460825</v>
      </c>
      <c r="H7" s="10">
        <f t="shared" si="0"/>
        <v>302166</v>
      </c>
      <c r="I7" s="10">
        <f t="shared" si="0"/>
        <v>59336</v>
      </c>
      <c r="J7" s="10">
        <f t="shared" si="0"/>
        <v>403310</v>
      </c>
      <c r="K7" s="10">
        <f t="shared" si="0"/>
        <v>272888</v>
      </c>
      <c r="L7" s="10">
        <f t="shared" si="0"/>
        <v>332619</v>
      </c>
      <c r="M7" s="10">
        <f t="shared" si="0"/>
        <v>129196</v>
      </c>
      <c r="N7" s="10">
        <f t="shared" si="0"/>
        <v>88871</v>
      </c>
      <c r="O7" s="10">
        <f>+O8+O18+O22</f>
        <v>3498317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223374</v>
      </c>
      <c r="C8" s="12">
        <f t="shared" si="1"/>
        <v>172938</v>
      </c>
      <c r="D8" s="12">
        <f t="shared" si="1"/>
        <v>195371</v>
      </c>
      <c r="E8" s="12">
        <f t="shared" si="1"/>
        <v>30875</v>
      </c>
      <c r="F8" s="12">
        <f t="shared" si="1"/>
        <v>157279</v>
      </c>
      <c r="G8" s="12">
        <f t="shared" si="1"/>
        <v>252041</v>
      </c>
      <c r="H8" s="12">
        <f t="shared" si="1"/>
        <v>155866</v>
      </c>
      <c r="I8" s="12">
        <f t="shared" si="1"/>
        <v>31441</v>
      </c>
      <c r="J8" s="12">
        <f t="shared" si="1"/>
        <v>220922</v>
      </c>
      <c r="K8" s="12">
        <f t="shared" si="1"/>
        <v>146048</v>
      </c>
      <c r="L8" s="12">
        <f t="shared" si="1"/>
        <v>169905</v>
      </c>
      <c r="M8" s="12">
        <f t="shared" si="1"/>
        <v>73008</v>
      </c>
      <c r="N8" s="12">
        <f t="shared" si="1"/>
        <v>53549</v>
      </c>
      <c r="O8" s="12">
        <f>SUM(B8:N8)</f>
        <v>1882617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20683</v>
      </c>
      <c r="C9" s="14">
        <v>19998</v>
      </c>
      <c r="D9" s="14">
        <v>14007</v>
      </c>
      <c r="E9" s="14">
        <v>2578</v>
      </c>
      <c r="F9" s="14">
        <v>12703</v>
      </c>
      <c r="G9" s="14">
        <v>21841</v>
      </c>
      <c r="H9" s="14">
        <v>18405</v>
      </c>
      <c r="I9" s="14">
        <v>3585</v>
      </c>
      <c r="J9" s="14">
        <v>13231</v>
      </c>
      <c r="K9" s="14">
        <v>15603</v>
      </c>
      <c r="L9" s="14">
        <v>12143</v>
      </c>
      <c r="M9" s="14">
        <v>7549</v>
      </c>
      <c r="N9" s="14">
        <v>5913</v>
      </c>
      <c r="O9" s="12">
        <f aca="true" t="shared" si="2" ref="O9:O17">SUM(B9:N9)</f>
        <v>168239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194312</v>
      </c>
      <c r="C10" s="14">
        <f>C11+C12+C13</f>
        <v>146390</v>
      </c>
      <c r="D10" s="14">
        <f>D11+D12+D13</f>
        <v>174475</v>
      </c>
      <c r="E10" s="14">
        <f>E11+E12+E13</f>
        <v>27229</v>
      </c>
      <c r="F10" s="14">
        <f aca="true" t="shared" si="3" ref="F10:N10">F11+F12+F13</f>
        <v>138233</v>
      </c>
      <c r="G10" s="14">
        <f t="shared" si="3"/>
        <v>219554</v>
      </c>
      <c r="H10" s="14">
        <f>H11+H12+H13</f>
        <v>131749</v>
      </c>
      <c r="I10" s="14">
        <f>I11+I12+I13</f>
        <v>26701</v>
      </c>
      <c r="J10" s="14">
        <f>J11+J12+J13</f>
        <v>198993</v>
      </c>
      <c r="K10" s="14">
        <f>K11+K12+K13</f>
        <v>124738</v>
      </c>
      <c r="L10" s="14">
        <f>L11+L12+L13</f>
        <v>150376</v>
      </c>
      <c r="M10" s="14">
        <f t="shared" si="3"/>
        <v>62973</v>
      </c>
      <c r="N10" s="14">
        <f t="shared" si="3"/>
        <v>46114</v>
      </c>
      <c r="O10" s="12">
        <f t="shared" si="2"/>
        <v>1641837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103501</v>
      </c>
      <c r="C11" s="14">
        <v>79421</v>
      </c>
      <c r="D11" s="14">
        <v>90128</v>
      </c>
      <c r="E11" s="14">
        <v>14782</v>
      </c>
      <c r="F11" s="14">
        <v>72787</v>
      </c>
      <c r="G11" s="14">
        <v>115855</v>
      </c>
      <c r="H11" s="14">
        <v>72328</v>
      </c>
      <c r="I11" s="14">
        <v>14785</v>
      </c>
      <c r="J11" s="14">
        <v>106888</v>
      </c>
      <c r="K11" s="14">
        <v>66470</v>
      </c>
      <c r="L11" s="14">
        <v>79825</v>
      </c>
      <c r="M11" s="14">
        <v>32555</v>
      </c>
      <c r="N11" s="14">
        <v>23059</v>
      </c>
      <c r="O11" s="12">
        <f t="shared" si="2"/>
        <v>872384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89525</v>
      </c>
      <c r="C12" s="14">
        <v>65452</v>
      </c>
      <c r="D12" s="14">
        <v>83536</v>
      </c>
      <c r="E12" s="14">
        <v>12218</v>
      </c>
      <c r="F12" s="14">
        <v>64464</v>
      </c>
      <c r="G12" s="14">
        <v>101474</v>
      </c>
      <c r="H12" s="14">
        <v>58383</v>
      </c>
      <c r="I12" s="14">
        <v>11717</v>
      </c>
      <c r="J12" s="14">
        <v>91030</v>
      </c>
      <c r="K12" s="14">
        <v>57290</v>
      </c>
      <c r="L12" s="14">
        <v>69582</v>
      </c>
      <c r="M12" s="14">
        <v>29973</v>
      </c>
      <c r="N12" s="14">
        <v>22764</v>
      </c>
      <c r="O12" s="12">
        <f t="shared" si="2"/>
        <v>757408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1286</v>
      </c>
      <c r="C13" s="14">
        <v>1517</v>
      </c>
      <c r="D13" s="14">
        <v>811</v>
      </c>
      <c r="E13" s="14">
        <v>229</v>
      </c>
      <c r="F13" s="14">
        <v>982</v>
      </c>
      <c r="G13" s="14">
        <v>2225</v>
      </c>
      <c r="H13" s="14">
        <v>1038</v>
      </c>
      <c r="I13" s="14">
        <v>199</v>
      </c>
      <c r="J13" s="14">
        <v>1075</v>
      </c>
      <c r="K13" s="14">
        <v>978</v>
      </c>
      <c r="L13" s="14">
        <v>969</v>
      </c>
      <c r="M13" s="14">
        <v>445</v>
      </c>
      <c r="N13" s="14">
        <v>291</v>
      </c>
      <c r="O13" s="12">
        <f t="shared" si="2"/>
        <v>12045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8379</v>
      </c>
      <c r="C14" s="14">
        <f>C15+C16+C17</f>
        <v>6550</v>
      </c>
      <c r="D14" s="14">
        <f>D15+D16+D17</f>
        <v>6889</v>
      </c>
      <c r="E14" s="14">
        <f>E15+E16+E17</f>
        <v>1068</v>
      </c>
      <c r="F14" s="14">
        <f aca="true" t="shared" si="4" ref="F14:N14">F15+F16+F17</f>
        <v>6343</v>
      </c>
      <c r="G14" s="14">
        <f t="shared" si="4"/>
        <v>10646</v>
      </c>
      <c r="H14" s="14">
        <f>H15+H16+H17</f>
        <v>5712</v>
      </c>
      <c r="I14" s="14">
        <f>I15+I16+I17</f>
        <v>1155</v>
      </c>
      <c r="J14" s="14">
        <f>J15+J16+J17</f>
        <v>8698</v>
      </c>
      <c r="K14" s="14">
        <f>K15+K16+K17</f>
        <v>5707</v>
      </c>
      <c r="L14" s="14">
        <f>L15+L16+L17</f>
        <v>7386</v>
      </c>
      <c r="M14" s="14">
        <f t="shared" si="4"/>
        <v>2486</v>
      </c>
      <c r="N14" s="14">
        <f t="shared" si="4"/>
        <v>1522</v>
      </c>
      <c r="O14" s="12">
        <f t="shared" si="2"/>
        <v>72541</v>
      </c>
    </row>
    <row r="15" spans="1:26" ht="18.75" customHeight="1">
      <c r="A15" s="15" t="s">
        <v>13</v>
      </c>
      <c r="B15" s="14">
        <v>8354</v>
      </c>
      <c r="C15" s="14">
        <v>6538</v>
      </c>
      <c r="D15" s="14">
        <v>6883</v>
      </c>
      <c r="E15" s="14">
        <v>1068</v>
      </c>
      <c r="F15" s="14">
        <v>6341</v>
      </c>
      <c r="G15" s="14">
        <v>10637</v>
      </c>
      <c r="H15" s="14">
        <v>5706</v>
      </c>
      <c r="I15" s="14">
        <v>1154</v>
      </c>
      <c r="J15" s="14">
        <v>8684</v>
      </c>
      <c r="K15" s="14">
        <v>5693</v>
      </c>
      <c r="L15" s="14">
        <v>7380</v>
      </c>
      <c r="M15" s="14">
        <v>2480</v>
      </c>
      <c r="N15" s="14">
        <v>1518</v>
      </c>
      <c r="O15" s="12">
        <f t="shared" si="2"/>
        <v>72436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12</v>
      </c>
      <c r="C16" s="14">
        <v>4</v>
      </c>
      <c r="D16" s="14">
        <v>4</v>
      </c>
      <c r="E16" s="14">
        <v>0</v>
      </c>
      <c r="F16" s="14">
        <v>1</v>
      </c>
      <c r="G16" s="14">
        <v>6</v>
      </c>
      <c r="H16" s="14">
        <v>3</v>
      </c>
      <c r="I16" s="14">
        <v>1</v>
      </c>
      <c r="J16" s="14">
        <v>11</v>
      </c>
      <c r="K16" s="14">
        <v>8</v>
      </c>
      <c r="L16" s="14">
        <v>4</v>
      </c>
      <c r="M16" s="14">
        <v>4</v>
      </c>
      <c r="N16" s="14">
        <v>4</v>
      </c>
      <c r="O16" s="12">
        <f t="shared" si="2"/>
        <v>62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13</v>
      </c>
      <c r="C17" s="14">
        <v>8</v>
      </c>
      <c r="D17" s="14">
        <v>2</v>
      </c>
      <c r="E17" s="14">
        <v>0</v>
      </c>
      <c r="F17" s="14">
        <v>1</v>
      </c>
      <c r="G17" s="14">
        <v>3</v>
      </c>
      <c r="H17" s="14">
        <v>3</v>
      </c>
      <c r="I17" s="14">
        <v>0</v>
      </c>
      <c r="J17" s="14">
        <v>3</v>
      </c>
      <c r="K17" s="14">
        <v>6</v>
      </c>
      <c r="L17" s="14">
        <v>2</v>
      </c>
      <c r="M17" s="14">
        <v>2</v>
      </c>
      <c r="N17" s="14">
        <v>0</v>
      </c>
      <c r="O17" s="12">
        <f t="shared" si="2"/>
        <v>43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144552</v>
      </c>
      <c r="C18" s="18">
        <f>C19+C20+C21</f>
        <v>87426</v>
      </c>
      <c r="D18" s="18">
        <f>D19+D20+D21</f>
        <v>80622</v>
      </c>
      <c r="E18" s="18">
        <f>E19+E20+E21</f>
        <v>14369</v>
      </c>
      <c r="F18" s="18">
        <f aca="true" t="shared" si="5" ref="F18:N18">F19+F20+F21</f>
        <v>75160</v>
      </c>
      <c r="G18" s="18">
        <f t="shared" si="5"/>
        <v>116471</v>
      </c>
      <c r="H18" s="18">
        <f>H19+H20+H21</f>
        <v>88171</v>
      </c>
      <c r="I18" s="18">
        <f>I19+I20+I21</f>
        <v>16361</v>
      </c>
      <c r="J18" s="18">
        <f>J19+J20+J21</f>
        <v>120387</v>
      </c>
      <c r="K18" s="18">
        <f>K19+K20+K21</f>
        <v>77028</v>
      </c>
      <c r="L18" s="18">
        <f>L19+L20+L21</f>
        <v>113887</v>
      </c>
      <c r="M18" s="18">
        <f t="shared" si="5"/>
        <v>40640</v>
      </c>
      <c r="N18" s="18">
        <f t="shared" si="5"/>
        <v>26100</v>
      </c>
      <c r="O18" s="12">
        <f aca="true" t="shared" si="6" ref="O18:O24">SUM(B18:N18)</f>
        <v>1001174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84113</v>
      </c>
      <c r="C19" s="14">
        <v>54962</v>
      </c>
      <c r="D19" s="14">
        <v>48629</v>
      </c>
      <c r="E19" s="14">
        <v>9050</v>
      </c>
      <c r="F19" s="14">
        <v>45886</v>
      </c>
      <c r="G19" s="14">
        <v>71859</v>
      </c>
      <c r="H19" s="14">
        <v>54411</v>
      </c>
      <c r="I19" s="14">
        <v>10282</v>
      </c>
      <c r="J19" s="14">
        <v>72861</v>
      </c>
      <c r="K19" s="14">
        <v>45908</v>
      </c>
      <c r="L19" s="14">
        <v>65428</v>
      </c>
      <c r="M19" s="14">
        <v>23121</v>
      </c>
      <c r="N19" s="14">
        <v>14719</v>
      </c>
      <c r="O19" s="12">
        <f t="shared" si="6"/>
        <v>601229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59736</v>
      </c>
      <c r="C20" s="14">
        <v>31902</v>
      </c>
      <c r="D20" s="14">
        <v>31686</v>
      </c>
      <c r="E20" s="14">
        <v>5242</v>
      </c>
      <c r="F20" s="14">
        <v>28888</v>
      </c>
      <c r="G20" s="14">
        <v>43797</v>
      </c>
      <c r="H20" s="14">
        <v>33311</v>
      </c>
      <c r="I20" s="14">
        <v>6010</v>
      </c>
      <c r="J20" s="14">
        <v>47059</v>
      </c>
      <c r="K20" s="14">
        <v>30670</v>
      </c>
      <c r="L20" s="14">
        <v>47888</v>
      </c>
      <c r="M20" s="14">
        <v>17333</v>
      </c>
      <c r="N20" s="14">
        <v>11268</v>
      </c>
      <c r="O20" s="12">
        <f t="shared" si="6"/>
        <v>394790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703</v>
      </c>
      <c r="C21" s="14">
        <v>562</v>
      </c>
      <c r="D21" s="14">
        <v>307</v>
      </c>
      <c r="E21" s="14">
        <v>77</v>
      </c>
      <c r="F21" s="14">
        <v>386</v>
      </c>
      <c r="G21" s="14">
        <v>815</v>
      </c>
      <c r="H21" s="14">
        <v>449</v>
      </c>
      <c r="I21" s="14">
        <v>69</v>
      </c>
      <c r="J21" s="14">
        <v>467</v>
      </c>
      <c r="K21" s="14">
        <v>450</v>
      </c>
      <c r="L21" s="14">
        <v>571</v>
      </c>
      <c r="M21" s="14">
        <v>186</v>
      </c>
      <c r="N21" s="14">
        <v>113</v>
      </c>
      <c r="O21" s="12">
        <f t="shared" si="6"/>
        <v>5155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74941</v>
      </c>
      <c r="C22" s="14">
        <f>C23+C24</f>
        <v>62597</v>
      </c>
      <c r="D22" s="14">
        <f>D23+D24</f>
        <v>58980</v>
      </c>
      <c r="E22" s="14">
        <f>E23+E24</f>
        <v>13260</v>
      </c>
      <c r="F22" s="14">
        <f aca="true" t="shared" si="7" ref="F22:N22">F23+F24</f>
        <v>57362</v>
      </c>
      <c r="G22" s="14">
        <f t="shared" si="7"/>
        <v>92313</v>
      </c>
      <c r="H22" s="14">
        <f>H23+H24</f>
        <v>58129</v>
      </c>
      <c r="I22" s="14">
        <f>I23+I24</f>
        <v>11534</v>
      </c>
      <c r="J22" s="14">
        <f>J23+J24</f>
        <v>62001</v>
      </c>
      <c r="K22" s="14">
        <f>K23+K24</f>
        <v>49812</v>
      </c>
      <c r="L22" s="14">
        <f>L23+L24</f>
        <v>48827</v>
      </c>
      <c r="M22" s="14">
        <f t="shared" si="7"/>
        <v>15548</v>
      </c>
      <c r="N22" s="14">
        <f t="shared" si="7"/>
        <v>9222</v>
      </c>
      <c r="O22" s="12">
        <f t="shared" si="6"/>
        <v>614526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74938</v>
      </c>
      <c r="C23" s="14">
        <v>62592</v>
      </c>
      <c r="D23" s="14">
        <v>58978</v>
      </c>
      <c r="E23" s="14">
        <v>13260</v>
      </c>
      <c r="F23" s="14">
        <v>57359</v>
      </c>
      <c r="G23" s="14">
        <v>92310</v>
      </c>
      <c r="H23" s="14">
        <v>58129</v>
      </c>
      <c r="I23" s="14">
        <v>11534</v>
      </c>
      <c r="J23" s="14">
        <v>61999</v>
      </c>
      <c r="K23" s="14">
        <v>49809</v>
      </c>
      <c r="L23" s="14">
        <v>48827</v>
      </c>
      <c r="M23" s="14">
        <v>15548</v>
      </c>
      <c r="N23" s="14">
        <v>9222</v>
      </c>
      <c r="O23" s="12">
        <f t="shared" si="6"/>
        <v>614505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</v>
      </c>
      <c r="C24" s="14">
        <v>5</v>
      </c>
      <c r="D24" s="14">
        <v>2</v>
      </c>
      <c r="E24" s="14">
        <v>0</v>
      </c>
      <c r="F24" s="14">
        <v>3</v>
      </c>
      <c r="G24" s="14">
        <v>3</v>
      </c>
      <c r="H24" s="14">
        <v>0</v>
      </c>
      <c r="I24" s="14">
        <v>0</v>
      </c>
      <c r="J24" s="14">
        <v>2</v>
      </c>
      <c r="K24" s="14">
        <v>3</v>
      </c>
      <c r="L24" s="14">
        <v>0</v>
      </c>
      <c r="M24" s="14">
        <v>0</v>
      </c>
      <c r="N24" s="14">
        <v>0</v>
      </c>
      <c r="O24" s="12">
        <f t="shared" si="6"/>
        <v>21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972580.9152</v>
      </c>
      <c r="C28" s="56">
        <f aca="true" t="shared" si="8" ref="C28:N28">C29+C30</f>
        <v>749817.2540999999</v>
      </c>
      <c r="D28" s="56">
        <f t="shared" si="8"/>
        <v>668407.5811000001</v>
      </c>
      <c r="E28" s="56">
        <f t="shared" si="8"/>
        <v>173130.8872</v>
      </c>
      <c r="F28" s="56">
        <f t="shared" si="8"/>
        <v>663219.4515</v>
      </c>
      <c r="G28" s="56">
        <f t="shared" si="8"/>
        <v>860096.5475</v>
      </c>
      <c r="H28" s="56">
        <f t="shared" si="8"/>
        <v>658475.6916000001</v>
      </c>
      <c r="I28" s="56">
        <f t="shared" si="8"/>
        <v>140928.93360000002</v>
      </c>
      <c r="J28" s="56">
        <f t="shared" si="8"/>
        <v>890010.714</v>
      </c>
      <c r="K28" s="56">
        <f t="shared" si="8"/>
        <v>693322.7948</v>
      </c>
      <c r="L28" s="56">
        <f t="shared" si="8"/>
        <v>821604.0866</v>
      </c>
      <c r="M28" s="56">
        <f t="shared" si="8"/>
        <v>401430.234</v>
      </c>
      <c r="N28" s="56">
        <f t="shared" si="8"/>
        <v>235378.4101</v>
      </c>
      <c r="O28" s="56">
        <f>SUM(B28:N28)</f>
        <v>7928403.501300001</v>
      </c>
      <c r="Q28" s="62"/>
    </row>
    <row r="29" spans="1:15" ht="18.75" customHeight="1">
      <c r="A29" s="54" t="s">
        <v>54</v>
      </c>
      <c r="B29" s="52">
        <f aca="true" t="shared" si="9" ref="B29:N29">B26*B7</f>
        <v>967930.1152</v>
      </c>
      <c r="C29" s="52">
        <f t="shared" si="9"/>
        <v>742196.6741</v>
      </c>
      <c r="D29" s="52">
        <f t="shared" si="9"/>
        <v>656781.5611</v>
      </c>
      <c r="E29" s="52">
        <f t="shared" si="9"/>
        <v>173130.8872</v>
      </c>
      <c r="F29" s="52">
        <f t="shared" si="9"/>
        <v>652486.9515</v>
      </c>
      <c r="G29" s="52">
        <f t="shared" si="9"/>
        <v>855429.4475</v>
      </c>
      <c r="H29" s="52">
        <f t="shared" si="9"/>
        <v>654975.0216000001</v>
      </c>
      <c r="I29" s="52">
        <f t="shared" si="9"/>
        <v>140928.93360000002</v>
      </c>
      <c r="J29" s="52">
        <f t="shared" si="9"/>
        <v>876553.954</v>
      </c>
      <c r="K29" s="52">
        <f t="shared" si="9"/>
        <v>678017.5248</v>
      </c>
      <c r="L29" s="52">
        <f t="shared" si="9"/>
        <v>808729.8366</v>
      </c>
      <c r="M29" s="52">
        <f t="shared" si="9"/>
        <v>396179.534</v>
      </c>
      <c r="N29" s="52">
        <f t="shared" si="9"/>
        <v>233117.5201</v>
      </c>
      <c r="O29" s="53">
        <f>SUM(B29:N29)</f>
        <v>7836457.9613</v>
      </c>
    </row>
    <row r="30" spans="1:26" ht="18.75" customHeight="1">
      <c r="A30" s="17" t="s">
        <v>52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10732.5</v>
      </c>
      <c r="G30" s="52">
        <v>4667.1</v>
      </c>
      <c r="H30" s="52">
        <v>3500.67</v>
      </c>
      <c r="I30" s="52">
        <v>0</v>
      </c>
      <c r="J30" s="52">
        <v>13456.76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91945.54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-88936.9</v>
      </c>
      <c r="C32" s="25">
        <f t="shared" si="10"/>
        <v>-85991.4</v>
      </c>
      <c r="D32" s="25">
        <f t="shared" si="10"/>
        <v>-80433.55</v>
      </c>
      <c r="E32" s="25">
        <f t="shared" si="10"/>
        <v>-11085.4</v>
      </c>
      <c r="F32" s="25">
        <f t="shared" si="10"/>
        <v>-55122.9</v>
      </c>
      <c r="G32" s="25">
        <f t="shared" si="10"/>
        <v>-94416.3</v>
      </c>
      <c r="H32" s="25">
        <f t="shared" si="10"/>
        <v>-79141.5</v>
      </c>
      <c r="I32" s="25">
        <f t="shared" si="10"/>
        <v>-16915.5</v>
      </c>
      <c r="J32" s="25">
        <f t="shared" si="10"/>
        <v>-56893.3</v>
      </c>
      <c r="K32" s="25">
        <f t="shared" si="10"/>
        <v>-67092.9</v>
      </c>
      <c r="L32" s="25">
        <f t="shared" si="10"/>
        <v>-52214.9</v>
      </c>
      <c r="M32" s="25">
        <f t="shared" si="10"/>
        <v>-32460.7</v>
      </c>
      <c r="N32" s="25">
        <f t="shared" si="10"/>
        <v>-25425.9</v>
      </c>
      <c r="O32" s="25">
        <f t="shared" si="10"/>
        <v>-746131.15</v>
      </c>
    </row>
    <row r="33" spans="1:15" ht="18.75" customHeight="1">
      <c r="A33" s="17" t="s">
        <v>55</v>
      </c>
      <c r="B33" s="26">
        <f>+B34</f>
        <v>-88936.9</v>
      </c>
      <c r="C33" s="26">
        <f aca="true" t="shared" si="11" ref="C33:O33">+C34</f>
        <v>-85991.4</v>
      </c>
      <c r="D33" s="26">
        <f t="shared" si="11"/>
        <v>-60230.1</v>
      </c>
      <c r="E33" s="26">
        <f t="shared" si="11"/>
        <v>-11085.4</v>
      </c>
      <c r="F33" s="26">
        <f t="shared" si="11"/>
        <v>-54622.9</v>
      </c>
      <c r="G33" s="26">
        <f t="shared" si="11"/>
        <v>-93916.3</v>
      </c>
      <c r="H33" s="26">
        <f t="shared" si="11"/>
        <v>-79141.5</v>
      </c>
      <c r="I33" s="26">
        <f t="shared" si="11"/>
        <v>-15415.5</v>
      </c>
      <c r="J33" s="26">
        <f t="shared" si="11"/>
        <v>-56893.3</v>
      </c>
      <c r="K33" s="26">
        <f t="shared" si="11"/>
        <v>-67092.9</v>
      </c>
      <c r="L33" s="26">
        <f t="shared" si="11"/>
        <v>-52214.9</v>
      </c>
      <c r="M33" s="26">
        <f t="shared" si="11"/>
        <v>-32460.7</v>
      </c>
      <c r="N33" s="26">
        <f t="shared" si="11"/>
        <v>-25425.9</v>
      </c>
      <c r="O33" s="26">
        <f t="shared" si="11"/>
        <v>-723427.7000000001</v>
      </c>
    </row>
    <row r="34" spans="1:26" ht="18.75" customHeight="1">
      <c r="A34" s="13" t="s">
        <v>56</v>
      </c>
      <c r="B34" s="20">
        <f>ROUND(-B9*$D$3,2)</f>
        <v>-88936.9</v>
      </c>
      <c r="C34" s="20">
        <f>ROUND(-C9*$D$3,2)</f>
        <v>-85991.4</v>
      </c>
      <c r="D34" s="20">
        <f>ROUND(-D9*$D$3,2)</f>
        <v>-60230.1</v>
      </c>
      <c r="E34" s="20">
        <f>ROUND(-E9*$D$3,2)</f>
        <v>-11085.4</v>
      </c>
      <c r="F34" s="20">
        <f aca="true" t="shared" si="12" ref="F34:N34">ROUND(-F9*$D$3,2)</f>
        <v>-54622.9</v>
      </c>
      <c r="G34" s="20">
        <f t="shared" si="12"/>
        <v>-93916.3</v>
      </c>
      <c r="H34" s="20">
        <f t="shared" si="12"/>
        <v>-79141.5</v>
      </c>
      <c r="I34" s="20">
        <f>ROUND(-I9*$D$3,2)</f>
        <v>-15415.5</v>
      </c>
      <c r="J34" s="20">
        <f>ROUND(-J9*$D$3,2)</f>
        <v>-56893.3</v>
      </c>
      <c r="K34" s="20">
        <f>ROUND(-K9*$D$3,2)</f>
        <v>-67092.9</v>
      </c>
      <c r="L34" s="20">
        <f>ROUND(-L9*$D$3,2)</f>
        <v>-52214.9</v>
      </c>
      <c r="M34" s="20">
        <f t="shared" si="12"/>
        <v>-32460.7</v>
      </c>
      <c r="N34" s="20">
        <f t="shared" si="12"/>
        <v>-25425.9</v>
      </c>
      <c r="O34" s="44">
        <f aca="true" t="shared" si="13" ref="O34:O45">SUM(B34:N34)</f>
        <v>-723427.7000000001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-20203.45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-22703.45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-500-19703.45</f>
        <v>-20203.45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-22703.45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883644.0152</v>
      </c>
      <c r="C46" s="29">
        <f t="shared" si="15"/>
        <v>663825.8540999999</v>
      </c>
      <c r="D46" s="29">
        <f t="shared" si="15"/>
        <v>587974.0311</v>
      </c>
      <c r="E46" s="29">
        <f t="shared" si="15"/>
        <v>162045.4872</v>
      </c>
      <c r="F46" s="29">
        <f t="shared" si="15"/>
        <v>608096.5515</v>
      </c>
      <c r="G46" s="29">
        <f t="shared" si="15"/>
        <v>765680.2474999999</v>
      </c>
      <c r="H46" s="29">
        <f t="shared" si="15"/>
        <v>579334.1916000001</v>
      </c>
      <c r="I46" s="29">
        <f t="shared" si="15"/>
        <v>124013.43360000002</v>
      </c>
      <c r="J46" s="29">
        <f t="shared" si="15"/>
        <v>833117.414</v>
      </c>
      <c r="K46" s="29">
        <f t="shared" si="15"/>
        <v>626229.8948</v>
      </c>
      <c r="L46" s="29">
        <f t="shared" si="15"/>
        <v>769389.1866</v>
      </c>
      <c r="M46" s="29">
        <f t="shared" si="15"/>
        <v>368969.534</v>
      </c>
      <c r="N46" s="29">
        <f t="shared" si="15"/>
        <v>209952.5101</v>
      </c>
      <c r="O46" s="29">
        <f>SUM(B46:N46)</f>
        <v>7182272.351299999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883644.01</v>
      </c>
      <c r="C49" s="35">
        <f aca="true" t="shared" si="16" ref="C49:N49">SUM(C50:C63)</f>
        <v>663825.86</v>
      </c>
      <c r="D49" s="35">
        <f t="shared" si="16"/>
        <v>587974.03</v>
      </c>
      <c r="E49" s="35">
        <f t="shared" si="16"/>
        <v>162045.49</v>
      </c>
      <c r="F49" s="35">
        <f t="shared" si="16"/>
        <v>608096.55</v>
      </c>
      <c r="G49" s="35">
        <f t="shared" si="16"/>
        <v>765680.25</v>
      </c>
      <c r="H49" s="35">
        <f t="shared" si="16"/>
        <v>579334.19</v>
      </c>
      <c r="I49" s="35">
        <f t="shared" si="16"/>
        <v>124013.43</v>
      </c>
      <c r="J49" s="35">
        <f t="shared" si="16"/>
        <v>833117.41</v>
      </c>
      <c r="K49" s="35">
        <f t="shared" si="16"/>
        <v>626229.89</v>
      </c>
      <c r="L49" s="35">
        <f t="shared" si="16"/>
        <v>769389.19</v>
      </c>
      <c r="M49" s="35">
        <f t="shared" si="16"/>
        <v>368969.53</v>
      </c>
      <c r="N49" s="35">
        <f t="shared" si="16"/>
        <v>209952.51</v>
      </c>
      <c r="O49" s="29">
        <f>SUM(O50:O63)</f>
        <v>7182272.340000001</v>
      </c>
      <c r="Q49" s="64"/>
    </row>
    <row r="50" spans="1:18" ht="18.75" customHeight="1">
      <c r="A50" s="17" t="s">
        <v>39</v>
      </c>
      <c r="B50" s="35">
        <v>166654.4</v>
      </c>
      <c r="C50" s="35">
        <v>182967.21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349621.61</v>
      </c>
      <c r="P50"/>
      <c r="Q50" s="64"/>
      <c r="R50" s="65"/>
    </row>
    <row r="51" spans="1:16" ht="18.75" customHeight="1">
      <c r="A51" s="17" t="s">
        <v>40</v>
      </c>
      <c r="B51" s="35">
        <v>716989.61</v>
      </c>
      <c r="C51" s="35">
        <v>480858.65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1197848.26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587974.03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587974.03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162045.49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162045.49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608096.55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608096.55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765680.25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765680.25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579334.19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579334.19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124013.43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124013.43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833117.41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833117.41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626229.89</v>
      </c>
      <c r="L59" s="34">
        <v>0</v>
      </c>
      <c r="M59" s="34">
        <v>0</v>
      </c>
      <c r="N59" s="34">
        <v>0</v>
      </c>
      <c r="O59" s="29">
        <f t="shared" si="17"/>
        <v>626229.89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769389.19</v>
      </c>
      <c r="M60" s="34">
        <v>0</v>
      </c>
      <c r="N60" s="34">
        <v>0</v>
      </c>
      <c r="O60" s="26">
        <f t="shared" si="17"/>
        <v>769389.19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368969.53</v>
      </c>
      <c r="N61" s="34">
        <v>0</v>
      </c>
      <c r="O61" s="29">
        <f t="shared" si="17"/>
        <v>368969.53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209952.51</v>
      </c>
      <c r="O62" s="26">
        <f t="shared" si="17"/>
        <v>209952.51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2.46366496929965</v>
      </c>
      <c r="C67" s="42">
        <v>2.6161916836201056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2.130489989093791</v>
      </c>
      <c r="C68" s="42">
        <v>2.1950999965940157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2019-02-04T16:32:45Z</dcterms:modified>
  <cp:category/>
  <cp:version/>
  <cp:contentType/>
  <cp:contentStatus/>
</cp:coreProperties>
</file>