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<sst xmlns="http://schemas.openxmlformats.org/spreadsheetml/2006/main" count="99" uniqueCount="97">
  <si>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</si>
  <si>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</si>
  <si>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</si>
  <si>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</si>
  <si>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</si>
  <si>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</si>
  <si>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</si>
  <si>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</si>
  <si>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</si>
  <si>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</si>
  <si>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</si>
  <si>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</si>
  <si>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</si>
  <si>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</si>
  <si>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</si>
  <si>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</si>
  <si>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</si>
  <si>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</si>
  <si>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</si>
  <si>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</si>
  <si>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</si>
  <si>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</si>
  <si>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</si>
  <si>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</si>
  <si>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</si>
  <si>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</si>
  <si>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</si>
  <si>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</si>
  <si>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</si>
  <si>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</si>
  <si>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</si>
  <si>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</si>
  <si>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</si>
  <si>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</si>
  <si>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</si>
  <si>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</si>
  <si>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</si>
  <si>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</si>
  <si>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</si>
  <si>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8.1. Spencer</t>
  </si>
  <si>
    <t>8.2. Norte Buss</t>
  </si>
  <si>
    <t>8.3. Transunião</t>
  </si>
  <si>
    <t>8.5. Pêssego Transportes</t>
  </si>
  <si>
    <t>8.9. Transwolff</t>
  </si>
  <si>
    <t>8.10. A2 Transportes</t>
  </si>
  <si>
    <t>8.11. Transwolff</t>
  </si>
  <si>
    <t>Área 3.1</t>
  </si>
  <si>
    <t>Imperial Transportes Urbanos Ltda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</si>
  <si>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</si>
  <si>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</si>
  <si>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</si>
  <si>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</si>
  <si>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</si>
  <si>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</si>
  <si>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</si>
  <si>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 Compensação da Receita Antecipada (4.1.1. + 4.1.2.)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</si>
  <si>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</si>
  <si>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</si>
  <si>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</si>
  <si>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</si>
  <si>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</si>
  <si>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</si>
  <si>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</si>
  <si>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</si>
  <si>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</si>
  <si>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</si>
  <si>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</si>
  <si>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</si>
  <si>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</si>
  <si>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</si>
  <si>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8.8. Imperial Transportes</t>
  </si>
  <si>
    <t xml:space="preserve">8.12. Transcap </t>
  </si>
  <si>
    <t>8.13. Alfa Rodobus</t>
  </si>
  <si>
    <t xml:space="preserve">8.7. Movebuss  </t>
  </si>
  <si>
    <t>9.1. Spencer</t>
  </si>
  <si>
    <t>9.2. Norte Buss</t>
  </si>
  <si>
    <t>9.3. Transunião</t>
  </si>
  <si>
    <t>9.4. UPBus</t>
  </si>
  <si>
    <t>9.5. Pêssego Transportes</t>
  </si>
  <si>
    <t>9.6. Allibus Transportes</t>
  </si>
  <si>
    <t>9.7. Move - SP</t>
  </si>
  <si>
    <t>9.9. Transwolff</t>
  </si>
  <si>
    <t>9.10. A2 Transportes</t>
  </si>
  <si>
    <t>9.11. Transwolff</t>
  </si>
  <si>
    <t>9.12. Transcap</t>
  </si>
  <si>
    <t>9.13.  Alfa Rodobus</t>
  </si>
  <si>
    <t>9.8. Imperial</t>
  </si>
  <si>
    <t>4. Acertos Financeiros (4.1. + 4.2. + 4.3. + 4.4.+ 5 - 6)</t>
  </si>
  <si>
    <t xml:space="preserve">1.1.1. Em Dinheiro </t>
  </si>
  <si>
    <t>3. Remuneração Bruta do Operador  (3.1 + 3.1)</t>
  </si>
  <si>
    <t>(1) Tarifa de remuneração de cada empresa considerando o  reequilibrio interno estabelecido e informado pelo consórcio. Não consideram os acertos financeiros previstos no item 7.</t>
  </si>
  <si>
    <t>9. Tarifa de Remuneração por Passageiro(1)</t>
  </si>
  <si>
    <t>4.3. Revisão de Remuneração pelo Transporte Coletivo</t>
  </si>
  <si>
    <t>Área 4.1</t>
  </si>
  <si>
    <t>Área 4.0</t>
  </si>
  <si>
    <t>Área 5.1</t>
  </si>
  <si>
    <t>OPERAÇÃO 28/01/19 - VENCIMENTO 04/02/19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</si>
</sst>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81</xdr:row>
      <xdr:rowOff>0</xdr:rowOff>
    </xdr:from>
    <xdr:to>
      <xdr:col>2</xdr:col>
      <xdr:colOff>914400</xdr:colOff>
      <xdr:row>82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961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914400</xdr:colOff>
      <xdr:row>82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53400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81</xdr:row>
      <xdr:rowOff>0</xdr:rowOff>
    </xdr:from>
    <xdr:to>
      <xdr:col>4</xdr:col>
      <xdr:colOff>914400</xdr:colOff>
      <xdr:row>82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58325" y="1936432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94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2" width="18.375" style="1" customWidth="1"/>
    <col min="3" max="3" width="16.5039062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375" style="1" bestFit="1" customWidth="1"/>
    <col min="17" max="17" width="13.50390625" style="1" bestFit="1" customWidth="1"/>
    <col min="18" max="16384" width="9.00390625" style="1" customWidth="1"/>
  </cols>
  <sheetData>
    <row r="1" spans="1:15" ht="21">
      <c r="A1" s="72" t="s">
        <v>28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4.3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34</v>
      </c>
      <c r="C5" s="4" t="s">
        <v>34</v>
      </c>
      <c r="D5" s="4" t="s">
        <v>27</v>
      </c>
      <c r="E5" s="4" t="s">
        <v>50</v>
      </c>
      <c r="F5" s="4" t="s">
        <v>29</v>
      </c>
      <c r="G5" s="4" t="s">
        <v>36</v>
      </c>
      <c r="H5" s="4" t="s">
        <v>49</v>
      </c>
      <c r="I5" s="4" t="s">
        <v>47</v>
      </c>
      <c r="J5" s="4" t="s">
        <v>30</v>
      </c>
      <c r="K5" s="4" t="s">
        <v>31</v>
      </c>
      <c r="L5" s="4" t="s">
        <v>30</v>
      </c>
      <c r="M5" s="4" t="s">
        <v>32</v>
      </c>
      <c r="N5" s="4" t="s">
        <v>33</v>
      </c>
      <c r="O5" s="74"/>
    </row>
    <row r="6" spans="1:15" ht="20.25" customHeight="1">
      <c r="A6" s="74"/>
      <c r="B6" s="3" t="s">
        <v>18</v>
      </c>
      <c r="C6" s="3" t="s">
        <v>19</v>
      </c>
      <c r="D6" s="3" t="s">
        <v>20</v>
      </c>
      <c r="E6" s="3" t="s">
        <v>46</v>
      </c>
      <c r="F6" s="3" t="s">
        <v>94</v>
      </c>
      <c r="G6" s="3" t="s">
        <v>93</v>
      </c>
      <c r="H6" s="59" t="s">
        <v>26</v>
      </c>
      <c r="I6" s="59" t="s">
        <v>95</v>
      </c>
      <c r="J6" s="3" t="s">
        <v>21</v>
      </c>
      <c r="K6" s="3" t="s">
        <v>23</v>
      </c>
      <c r="L6" s="3" t="s">
        <v>22</v>
      </c>
      <c r="M6" s="3" t="s">
        <v>24</v>
      </c>
      <c r="N6" s="3" t="s">
        <v>25</v>
      </c>
      <c r="O6" s="74"/>
    </row>
    <row r="7" spans="1:26" ht="18.75" customHeight="1">
      <c r="A7" s="9" t="s">
        <v>3</v>
      </c>
      <c r="B7" s="10">
        <f aca="true" t="shared" si="0" ref="B7:N7">B8+B18+B22</f>
        <v>439276</v>
      </c>
      <c r="C7" s="10">
        <f t="shared" si="0"/>
        <v>319856</v>
      </c>
      <c r="D7" s="10">
        <f t="shared" si="0"/>
        <v>335711</v>
      </c>
      <c r="E7" s="10">
        <f t="shared" si="0"/>
        <v>58939</v>
      </c>
      <c r="F7" s="10">
        <f t="shared" si="0"/>
        <v>285283</v>
      </c>
      <c r="G7" s="10">
        <f t="shared" si="0"/>
        <v>450042</v>
      </c>
      <c r="H7" s="10">
        <f t="shared" si="0"/>
        <v>294158</v>
      </c>
      <c r="I7" s="10">
        <f t="shared" si="0"/>
        <v>57462</v>
      </c>
      <c r="J7" s="10">
        <f t="shared" si="0"/>
        <v>398257</v>
      </c>
      <c r="K7" s="10">
        <f t="shared" si="0"/>
        <v>268475</v>
      </c>
      <c r="L7" s="10">
        <f t="shared" si="0"/>
        <v>328721</v>
      </c>
      <c r="M7" s="10">
        <f t="shared" si="0"/>
        <v>126476</v>
      </c>
      <c r="N7" s="10">
        <f t="shared" si="0"/>
        <v>86984</v>
      </c>
      <c r="O7" s="10">
        <f>+O8+O18+O22</f>
        <v>3449640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17</v>
      </c>
      <c r="B8" s="12">
        <f aca="true" t="shared" si="1" ref="B8:N8">+B9+B10+B14</f>
        <v>220292</v>
      </c>
      <c r="C8" s="12">
        <f t="shared" si="1"/>
        <v>170168</v>
      </c>
      <c r="D8" s="12">
        <f t="shared" si="1"/>
        <v>194275</v>
      </c>
      <c r="E8" s="12">
        <f t="shared" si="1"/>
        <v>30682</v>
      </c>
      <c r="F8" s="12">
        <f t="shared" si="1"/>
        <v>154037</v>
      </c>
      <c r="G8" s="12">
        <f t="shared" si="1"/>
        <v>244496</v>
      </c>
      <c r="H8" s="12">
        <f t="shared" si="1"/>
        <v>151889</v>
      </c>
      <c r="I8" s="12">
        <f t="shared" si="1"/>
        <v>30515</v>
      </c>
      <c r="J8" s="12">
        <f t="shared" si="1"/>
        <v>217705</v>
      </c>
      <c r="K8" s="12">
        <f t="shared" si="1"/>
        <v>142999</v>
      </c>
      <c r="L8" s="12">
        <f t="shared" si="1"/>
        <v>167368</v>
      </c>
      <c r="M8" s="12">
        <f t="shared" si="1"/>
        <v>71067</v>
      </c>
      <c r="N8" s="12">
        <f t="shared" si="1"/>
        <v>52145</v>
      </c>
      <c r="O8" s="12">
        <f>SUM(B8:N8)</f>
        <v>1847638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88</v>
      </c>
      <c r="B9" s="14">
        <v>22813</v>
      </c>
      <c r="C9" s="14">
        <v>21824</v>
      </c>
      <c r="D9" s="14">
        <v>16032</v>
      </c>
      <c r="E9" s="14">
        <v>2817</v>
      </c>
      <c r="F9" s="14">
        <v>13726</v>
      </c>
      <c r="G9" s="14">
        <v>23227</v>
      </c>
      <c r="H9" s="14">
        <v>18988</v>
      </c>
      <c r="I9" s="14">
        <v>3636</v>
      </c>
      <c r="J9" s="14">
        <v>15089</v>
      </c>
      <c r="K9" s="14">
        <v>16802</v>
      </c>
      <c r="L9" s="14">
        <v>13476</v>
      </c>
      <c r="M9" s="14">
        <v>7870</v>
      </c>
      <c r="N9" s="14">
        <v>6366</v>
      </c>
      <c r="O9" s="12">
        <f aca="true" t="shared" si="2" ref="O9:O17">SUM(B9:N9)</f>
        <v>182666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6" t="s">
        <v>12</v>
      </c>
      <c r="B10" s="14">
        <f>B11+B12+B13</f>
        <v>189217</v>
      </c>
      <c r="C10" s="14">
        <f>C11+C12+C13</f>
        <v>142076</v>
      </c>
      <c r="D10" s="14">
        <f>D11+D12+D13</f>
        <v>171357</v>
      </c>
      <c r="E10" s="14">
        <f>E11+E12+E13</f>
        <v>26797</v>
      </c>
      <c r="F10" s="14">
        <f aca="true" t="shared" si="3" ref="F10:N10">F11+F12+F13</f>
        <v>134321</v>
      </c>
      <c r="G10" s="14">
        <f t="shared" si="3"/>
        <v>210964</v>
      </c>
      <c r="H10" s="14">
        <f>H11+H12+H13</f>
        <v>127264</v>
      </c>
      <c r="I10" s="14">
        <f>I11+I12+I13</f>
        <v>25761</v>
      </c>
      <c r="J10" s="14">
        <f>J11+J12+J13</f>
        <v>194023</v>
      </c>
      <c r="K10" s="14">
        <f>K11+K12+K13</f>
        <v>120609</v>
      </c>
      <c r="L10" s="14">
        <f>L11+L12+L13</f>
        <v>146743</v>
      </c>
      <c r="M10" s="14">
        <f t="shared" si="3"/>
        <v>60771</v>
      </c>
      <c r="N10" s="14">
        <f t="shared" si="3"/>
        <v>44304</v>
      </c>
      <c r="O10" s="12">
        <f t="shared" si="2"/>
        <v>1594207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4</v>
      </c>
      <c r="B11" s="14">
        <v>101364</v>
      </c>
      <c r="C11" s="14">
        <v>77479</v>
      </c>
      <c r="D11" s="14">
        <v>88682</v>
      </c>
      <c r="E11" s="14">
        <v>14427</v>
      </c>
      <c r="F11" s="14">
        <v>70629</v>
      </c>
      <c r="G11" s="14">
        <v>111281</v>
      </c>
      <c r="H11" s="14">
        <v>69454</v>
      </c>
      <c r="I11" s="14">
        <v>14279</v>
      </c>
      <c r="J11" s="14">
        <v>104972</v>
      </c>
      <c r="K11" s="14">
        <v>63952</v>
      </c>
      <c r="L11" s="14">
        <v>78087</v>
      </c>
      <c r="M11" s="14">
        <v>31654</v>
      </c>
      <c r="N11" s="14">
        <v>22020</v>
      </c>
      <c r="O11" s="12">
        <f t="shared" si="2"/>
        <v>848280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5" t="s">
        <v>5</v>
      </c>
      <c r="B12" s="14">
        <v>86536</v>
      </c>
      <c r="C12" s="14">
        <v>63172</v>
      </c>
      <c r="D12" s="14">
        <v>81836</v>
      </c>
      <c r="E12" s="14">
        <v>12129</v>
      </c>
      <c r="F12" s="14">
        <v>62663</v>
      </c>
      <c r="G12" s="14">
        <v>97506</v>
      </c>
      <c r="H12" s="14">
        <v>56752</v>
      </c>
      <c r="I12" s="14">
        <v>11248</v>
      </c>
      <c r="J12" s="14">
        <v>87986</v>
      </c>
      <c r="K12" s="14">
        <v>55757</v>
      </c>
      <c r="L12" s="14">
        <v>67655</v>
      </c>
      <c r="M12" s="14">
        <v>28672</v>
      </c>
      <c r="N12" s="14">
        <v>21958</v>
      </c>
      <c r="O12" s="12">
        <f t="shared" si="2"/>
        <v>733870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6</v>
      </c>
      <c r="B13" s="14">
        <v>1317</v>
      </c>
      <c r="C13" s="14">
        <v>1425</v>
      </c>
      <c r="D13" s="14">
        <v>839</v>
      </c>
      <c r="E13" s="14">
        <v>241</v>
      </c>
      <c r="F13" s="14">
        <v>1029</v>
      </c>
      <c r="G13" s="14">
        <v>2177</v>
      </c>
      <c r="H13" s="14">
        <v>1058</v>
      </c>
      <c r="I13" s="14">
        <v>234</v>
      </c>
      <c r="J13" s="14">
        <v>1065</v>
      </c>
      <c r="K13" s="14">
        <v>900</v>
      </c>
      <c r="L13" s="14">
        <v>1001</v>
      </c>
      <c r="M13" s="14">
        <v>445</v>
      </c>
      <c r="N13" s="14">
        <v>326</v>
      </c>
      <c r="O13" s="12">
        <f t="shared" si="2"/>
        <v>12057</v>
      </c>
      <c r="P13"/>
      <c r="Q13"/>
      <c r="R13"/>
      <c r="S13"/>
      <c r="T13"/>
      <c r="U13"/>
      <c r="V13"/>
      <c r="W13"/>
      <c r="X13"/>
      <c r="Y13"/>
      <c r="Z13"/>
    </row>
    <row r="14" spans="1:15" ht="18.75" customHeight="1">
      <c r="A14" s="16" t="s">
        <v>16</v>
      </c>
      <c r="B14" s="14">
        <f>B15+B16+B17</f>
        <v>8262</v>
      </c>
      <c r="C14" s="14">
        <f>C15+C16+C17</f>
        <v>6268</v>
      </c>
      <c r="D14" s="14">
        <f>D15+D16+D17</f>
        <v>6886</v>
      </c>
      <c r="E14" s="14">
        <f>E15+E16+E17</f>
        <v>1068</v>
      </c>
      <c r="F14" s="14">
        <f aca="true" t="shared" si="4" ref="F14:N14">F15+F16+F17</f>
        <v>5990</v>
      </c>
      <c r="G14" s="14">
        <f t="shared" si="4"/>
        <v>10305</v>
      </c>
      <c r="H14" s="14">
        <f>H15+H16+H17</f>
        <v>5637</v>
      </c>
      <c r="I14" s="14">
        <f>I15+I16+I17</f>
        <v>1118</v>
      </c>
      <c r="J14" s="14">
        <f>J15+J16+J17</f>
        <v>8593</v>
      </c>
      <c r="K14" s="14">
        <f>K15+K16+K17</f>
        <v>5588</v>
      </c>
      <c r="L14" s="14">
        <f>L15+L16+L17</f>
        <v>7149</v>
      </c>
      <c r="M14" s="14">
        <f t="shared" si="4"/>
        <v>2426</v>
      </c>
      <c r="N14" s="14">
        <f t="shared" si="4"/>
        <v>1475</v>
      </c>
      <c r="O14" s="12">
        <f t="shared" si="2"/>
        <v>70765</v>
      </c>
    </row>
    <row r="15" spans="1:26" ht="18.75" customHeight="1">
      <c r="A15" s="15" t="s">
        <v>13</v>
      </c>
      <c r="B15" s="14">
        <v>8235</v>
      </c>
      <c r="C15" s="14">
        <v>6262</v>
      </c>
      <c r="D15" s="14">
        <v>6876</v>
      </c>
      <c r="E15" s="14">
        <v>1068</v>
      </c>
      <c r="F15" s="14">
        <v>5984</v>
      </c>
      <c r="G15" s="14">
        <v>10294</v>
      </c>
      <c r="H15" s="14">
        <v>5624</v>
      </c>
      <c r="I15" s="14">
        <v>1114</v>
      </c>
      <c r="J15" s="14">
        <v>8584</v>
      </c>
      <c r="K15" s="14">
        <v>5581</v>
      </c>
      <c r="L15" s="14">
        <v>7135</v>
      </c>
      <c r="M15" s="14">
        <v>2420</v>
      </c>
      <c r="N15" s="14">
        <v>1470</v>
      </c>
      <c r="O15" s="12">
        <f t="shared" si="2"/>
        <v>70647</v>
      </c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5" t="s">
        <v>14</v>
      </c>
      <c r="B16" s="14">
        <v>10</v>
      </c>
      <c r="C16" s="14">
        <v>3</v>
      </c>
      <c r="D16" s="14">
        <v>3</v>
      </c>
      <c r="E16" s="14">
        <v>0</v>
      </c>
      <c r="F16" s="14">
        <v>3</v>
      </c>
      <c r="G16" s="14">
        <v>6</v>
      </c>
      <c r="H16" s="14">
        <v>5</v>
      </c>
      <c r="I16" s="14">
        <v>1</v>
      </c>
      <c r="J16" s="14">
        <v>6</v>
      </c>
      <c r="K16" s="14">
        <v>6</v>
      </c>
      <c r="L16" s="14">
        <v>5</v>
      </c>
      <c r="M16" s="14">
        <v>3</v>
      </c>
      <c r="N16" s="14">
        <v>4</v>
      </c>
      <c r="O16" s="12">
        <f t="shared" si="2"/>
        <v>55</v>
      </c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5" t="s">
        <v>15</v>
      </c>
      <c r="B17" s="14">
        <v>17</v>
      </c>
      <c r="C17" s="14">
        <v>3</v>
      </c>
      <c r="D17" s="14">
        <v>7</v>
      </c>
      <c r="E17" s="14">
        <v>0</v>
      </c>
      <c r="F17" s="14">
        <v>3</v>
      </c>
      <c r="G17" s="14">
        <v>5</v>
      </c>
      <c r="H17" s="14">
        <v>8</v>
      </c>
      <c r="I17" s="14">
        <v>3</v>
      </c>
      <c r="J17" s="14">
        <v>3</v>
      </c>
      <c r="K17" s="14">
        <v>1</v>
      </c>
      <c r="L17" s="14">
        <v>9</v>
      </c>
      <c r="M17" s="14">
        <v>3</v>
      </c>
      <c r="N17" s="14">
        <v>1</v>
      </c>
      <c r="O17" s="12">
        <f t="shared" si="2"/>
        <v>63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7" t="s">
        <v>7</v>
      </c>
      <c r="B18" s="18">
        <f>B19+B20+B21</f>
        <v>142693</v>
      </c>
      <c r="C18" s="18">
        <f>C19+C20+C21</f>
        <v>86324</v>
      </c>
      <c r="D18" s="18">
        <f>D19+D20+D21</f>
        <v>80431</v>
      </c>
      <c r="E18" s="18">
        <f>E19+E20+E21</f>
        <v>14496</v>
      </c>
      <c r="F18" s="18">
        <f aca="true" t="shared" si="5" ref="F18:N18">F19+F20+F21</f>
        <v>73777</v>
      </c>
      <c r="G18" s="18">
        <f t="shared" si="5"/>
        <v>113238</v>
      </c>
      <c r="H18" s="18">
        <f>H19+H20+H21</f>
        <v>84462</v>
      </c>
      <c r="I18" s="18">
        <f>I19+I20+I21</f>
        <v>15834</v>
      </c>
      <c r="J18" s="18">
        <f>J19+J20+J21</f>
        <v>117701</v>
      </c>
      <c r="K18" s="18">
        <f>K19+K20+K21</f>
        <v>75287</v>
      </c>
      <c r="L18" s="18">
        <f>L19+L20+L21</f>
        <v>111797</v>
      </c>
      <c r="M18" s="18">
        <f t="shared" si="5"/>
        <v>39746</v>
      </c>
      <c r="N18" s="18">
        <f t="shared" si="5"/>
        <v>25528</v>
      </c>
      <c r="O18" s="12">
        <f aca="true" t="shared" si="6" ref="O18:O24">SUM(B18:N18)</f>
        <v>981314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3" t="s">
        <v>8</v>
      </c>
      <c r="B19" s="14">
        <v>84688</v>
      </c>
      <c r="C19" s="14">
        <v>54813</v>
      </c>
      <c r="D19" s="14">
        <v>50066</v>
      </c>
      <c r="E19" s="14">
        <v>9377</v>
      </c>
      <c r="F19" s="14">
        <v>46333</v>
      </c>
      <c r="G19" s="14">
        <v>71181</v>
      </c>
      <c r="H19" s="14">
        <v>52554</v>
      </c>
      <c r="I19" s="14">
        <v>10014</v>
      </c>
      <c r="J19" s="14">
        <v>72561</v>
      </c>
      <c r="K19" s="14">
        <v>45332</v>
      </c>
      <c r="L19" s="14">
        <v>64935</v>
      </c>
      <c r="M19" s="14">
        <v>23262</v>
      </c>
      <c r="N19" s="14">
        <v>14509</v>
      </c>
      <c r="O19" s="12">
        <f t="shared" si="6"/>
        <v>599625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3" t="s">
        <v>9</v>
      </c>
      <c r="B20" s="14">
        <v>57272</v>
      </c>
      <c r="C20" s="14">
        <v>30943</v>
      </c>
      <c r="D20" s="14">
        <v>30067</v>
      </c>
      <c r="E20" s="14">
        <v>5027</v>
      </c>
      <c r="F20" s="14">
        <v>27015</v>
      </c>
      <c r="G20" s="14">
        <v>41216</v>
      </c>
      <c r="H20" s="14">
        <v>31498</v>
      </c>
      <c r="I20" s="14">
        <v>5720</v>
      </c>
      <c r="J20" s="14">
        <v>44650</v>
      </c>
      <c r="K20" s="14">
        <v>29566</v>
      </c>
      <c r="L20" s="14">
        <v>46291</v>
      </c>
      <c r="M20" s="14">
        <v>16261</v>
      </c>
      <c r="N20" s="14">
        <v>10898</v>
      </c>
      <c r="O20" s="12">
        <f t="shared" si="6"/>
        <v>376424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10</v>
      </c>
      <c r="B21" s="14">
        <v>733</v>
      </c>
      <c r="C21" s="14">
        <v>568</v>
      </c>
      <c r="D21" s="14">
        <v>298</v>
      </c>
      <c r="E21" s="14">
        <v>92</v>
      </c>
      <c r="F21" s="14">
        <v>429</v>
      </c>
      <c r="G21" s="14">
        <v>841</v>
      </c>
      <c r="H21" s="14">
        <v>410</v>
      </c>
      <c r="I21" s="14">
        <v>100</v>
      </c>
      <c r="J21" s="14">
        <v>490</v>
      </c>
      <c r="K21" s="14">
        <v>389</v>
      </c>
      <c r="L21" s="14">
        <v>571</v>
      </c>
      <c r="M21" s="14">
        <v>223</v>
      </c>
      <c r="N21" s="14">
        <v>121</v>
      </c>
      <c r="O21" s="12">
        <f t="shared" si="6"/>
        <v>5265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7" t="s">
        <v>11</v>
      </c>
      <c r="B22" s="14">
        <f>B23+B24</f>
        <v>76291</v>
      </c>
      <c r="C22" s="14">
        <f>C23+C24</f>
        <v>63364</v>
      </c>
      <c r="D22" s="14">
        <f>D23+D24</f>
        <v>61005</v>
      </c>
      <c r="E22" s="14">
        <f>E23+E24</f>
        <v>13761</v>
      </c>
      <c r="F22" s="14">
        <f aca="true" t="shared" si="7" ref="F22:N22">F23+F24</f>
        <v>57469</v>
      </c>
      <c r="G22" s="14">
        <f t="shared" si="7"/>
        <v>92308</v>
      </c>
      <c r="H22" s="14">
        <f>H23+H24</f>
        <v>57807</v>
      </c>
      <c r="I22" s="14">
        <f>I23+I24</f>
        <v>11113</v>
      </c>
      <c r="J22" s="14">
        <f>J23+J24</f>
        <v>62851</v>
      </c>
      <c r="K22" s="14">
        <f>K23+K24</f>
        <v>50189</v>
      </c>
      <c r="L22" s="14">
        <f>L23+L24</f>
        <v>49556</v>
      </c>
      <c r="M22" s="14">
        <f t="shared" si="7"/>
        <v>15663</v>
      </c>
      <c r="N22" s="14">
        <f t="shared" si="7"/>
        <v>9311</v>
      </c>
      <c r="O22" s="12">
        <f t="shared" si="6"/>
        <v>620688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37</v>
      </c>
      <c r="B23" s="14">
        <v>76286</v>
      </c>
      <c r="C23" s="14">
        <v>63361</v>
      </c>
      <c r="D23" s="14">
        <v>61002</v>
      </c>
      <c r="E23" s="14">
        <v>13760</v>
      </c>
      <c r="F23" s="14">
        <v>57469</v>
      </c>
      <c r="G23" s="14">
        <v>92306</v>
      </c>
      <c r="H23" s="14">
        <v>57807</v>
      </c>
      <c r="I23" s="14">
        <v>11113</v>
      </c>
      <c r="J23" s="14">
        <v>62849</v>
      </c>
      <c r="K23" s="14">
        <v>50186</v>
      </c>
      <c r="L23" s="14">
        <v>49555</v>
      </c>
      <c r="M23" s="14">
        <v>15663</v>
      </c>
      <c r="N23" s="14">
        <v>9311</v>
      </c>
      <c r="O23" s="12">
        <f t="shared" si="6"/>
        <v>620668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3" t="s">
        <v>38</v>
      </c>
      <c r="B24" s="14">
        <v>5</v>
      </c>
      <c r="C24" s="14">
        <v>3</v>
      </c>
      <c r="D24" s="14">
        <v>3</v>
      </c>
      <c r="E24" s="14">
        <v>1</v>
      </c>
      <c r="F24" s="14">
        <v>0</v>
      </c>
      <c r="G24" s="14">
        <v>2</v>
      </c>
      <c r="H24" s="14">
        <v>0</v>
      </c>
      <c r="I24" s="14">
        <v>0</v>
      </c>
      <c r="J24" s="14">
        <v>2</v>
      </c>
      <c r="K24" s="14">
        <v>3</v>
      </c>
      <c r="L24" s="14">
        <v>1</v>
      </c>
      <c r="M24" s="14">
        <v>0</v>
      </c>
      <c r="N24" s="14">
        <v>0</v>
      </c>
      <c r="O24" s="12">
        <f t="shared" si="6"/>
        <v>20</v>
      </c>
      <c r="P24"/>
      <c r="Q24"/>
      <c r="R24"/>
      <c r="S24"/>
      <c r="T24"/>
      <c r="U24"/>
      <c r="V24"/>
      <c r="W24"/>
      <c r="X24"/>
      <c r="Y24"/>
      <c r="Z24"/>
    </row>
    <row r="25" spans="1:15" ht="15" customHeight="1">
      <c r="A25" s="2"/>
      <c r="B25" s="18">
        <v>0</v>
      </c>
      <c r="C25" s="18">
        <v>0</v>
      </c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/>
      <c r="N25" s="18"/>
      <c r="O25" s="20"/>
    </row>
    <row r="26" spans="1:26" ht="18.75" customHeight="1">
      <c r="A26" s="2" t="s">
        <v>53</v>
      </c>
      <c r="B26" s="23">
        <v>2.1856</v>
      </c>
      <c r="C26" s="23">
        <v>2.2981</v>
      </c>
      <c r="D26" s="23">
        <v>1.9607</v>
      </c>
      <c r="E26" s="23">
        <v>2.9593</v>
      </c>
      <c r="F26" s="23">
        <v>2.2515</v>
      </c>
      <c r="G26" s="23">
        <v>1.8563</v>
      </c>
      <c r="H26" s="23">
        <v>2.1676</v>
      </c>
      <c r="I26" s="23">
        <v>2.3751</v>
      </c>
      <c r="J26" s="23">
        <v>2.1734</v>
      </c>
      <c r="K26" s="23">
        <v>2.4846</v>
      </c>
      <c r="L26" s="23">
        <v>2.4314</v>
      </c>
      <c r="M26" s="23">
        <v>3.0665</v>
      </c>
      <c r="N26" s="23">
        <v>2.6231</v>
      </c>
      <c r="O26" s="58"/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2"/>
    </row>
    <row r="28" spans="1:17" ht="18.75" customHeight="1">
      <c r="A28" s="55" t="s">
        <v>89</v>
      </c>
      <c r="B28" s="56">
        <f>B29+B30</f>
        <v>964732.4256000001</v>
      </c>
      <c r="C28" s="56">
        <f aca="true" t="shared" si="8" ref="C28:N28">C29+C30</f>
        <v>742681.6535999998</v>
      </c>
      <c r="D28" s="56">
        <f t="shared" si="8"/>
        <v>669854.5777</v>
      </c>
      <c r="E28" s="56">
        <f t="shared" si="8"/>
        <v>174418.18269999998</v>
      </c>
      <c r="F28" s="56">
        <f t="shared" si="8"/>
        <v>652511.6945</v>
      </c>
      <c r="G28" s="56">
        <f t="shared" si="8"/>
        <v>840080.0646</v>
      </c>
      <c r="H28" s="56">
        <f t="shared" si="8"/>
        <v>641117.5508000001</v>
      </c>
      <c r="I28" s="56">
        <f t="shared" si="8"/>
        <v>136477.99620000002</v>
      </c>
      <c r="J28" s="56">
        <f t="shared" si="8"/>
        <v>877863.3238</v>
      </c>
      <c r="K28" s="56">
        <f t="shared" si="8"/>
        <v>682358.255</v>
      </c>
      <c r="L28" s="56">
        <f t="shared" si="8"/>
        <v>812126.4894</v>
      </c>
      <c r="M28" s="56">
        <f t="shared" si="8"/>
        <v>393089.354</v>
      </c>
      <c r="N28" s="56">
        <f t="shared" si="8"/>
        <v>230428.6204</v>
      </c>
      <c r="O28" s="56">
        <f>SUM(B28:N28)</f>
        <v>7817740.188300001</v>
      </c>
      <c r="Q28" s="62"/>
    </row>
    <row r="29" spans="1:15" ht="18.75" customHeight="1">
      <c r="A29" s="54" t="s">
        <v>54</v>
      </c>
      <c r="B29" s="52">
        <f aca="true" t="shared" si="9" ref="B29:N29">B26*B7</f>
        <v>960081.6256</v>
      </c>
      <c r="C29" s="52">
        <f t="shared" si="9"/>
        <v>735061.0735999999</v>
      </c>
      <c r="D29" s="52">
        <f t="shared" si="9"/>
        <v>658228.5577</v>
      </c>
      <c r="E29" s="52">
        <f t="shared" si="9"/>
        <v>174418.18269999998</v>
      </c>
      <c r="F29" s="52">
        <f t="shared" si="9"/>
        <v>642314.6745</v>
      </c>
      <c r="G29" s="52">
        <f t="shared" si="9"/>
        <v>835412.9646000001</v>
      </c>
      <c r="H29" s="52">
        <f t="shared" si="9"/>
        <v>637616.8808</v>
      </c>
      <c r="I29" s="52">
        <f t="shared" si="9"/>
        <v>136477.99620000002</v>
      </c>
      <c r="J29" s="52">
        <f t="shared" si="9"/>
        <v>865571.7638</v>
      </c>
      <c r="K29" s="52">
        <f t="shared" si="9"/>
        <v>667052.985</v>
      </c>
      <c r="L29" s="52">
        <f t="shared" si="9"/>
        <v>799252.2394</v>
      </c>
      <c r="M29" s="52">
        <f t="shared" si="9"/>
        <v>387838.654</v>
      </c>
      <c r="N29" s="52">
        <f t="shared" si="9"/>
        <v>228167.7304</v>
      </c>
      <c r="O29" s="53">
        <f>SUM(B29:N29)</f>
        <v>7727495.3283</v>
      </c>
    </row>
    <row r="30" spans="1:26" ht="18.75" customHeight="1">
      <c r="A30" s="17" t="s">
        <v>52</v>
      </c>
      <c r="B30" s="52">
        <v>4650.8</v>
      </c>
      <c r="C30" s="52">
        <v>7620.58</v>
      </c>
      <c r="D30" s="52">
        <v>11626.02</v>
      </c>
      <c r="E30" s="52">
        <v>0</v>
      </c>
      <c r="F30" s="52">
        <v>10197.02</v>
      </c>
      <c r="G30" s="52">
        <v>4667.1</v>
      </c>
      <c r="H30" s="52">
        <v>3500.67</v>
      </c>
      <c r="I30" s="52">
        <v>0</v>
      </c>
      <c r="J30" s="52">
        <v>12291.56</v>
      </c>
      <c r="K30" s="52">
        <v>15305.27</v>
      </c>
      <c r="L30" s="52">
        <v>12874.25</v>
      </c>
      <c r="M30" s="52">
        <v>5250.7</v>
      </c>
      <c r="N30" s="52">
        <v>2260.89</v>
      </c>
      <c r="O30" s="53">
        <f>SUM(B30:N30)</f>
        <v>90244.85999999999</v>
      </c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13"/>
      <c r="B31" s="20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49"/>
    </row>
    <row r="32" spans="1:15" ht="18.75" customHeight="1">
      <c r="A32" s="2" t="s">
        <v>87</v>
      </c>
      <c r="B32" s="25">
        <f aca="true" t="shared" si="10" ref="B32:O32">+B33+B35+B42+B43+B44-B45</f>
        <v>-99427.9</v>
      </c>
      <c r="C32" s="25">
        <f t="shared" si="10"/>
        <v>-97767.2</v>
      </c>
      <c r="D32" s="25">
        <f t="shared" si="10"/>
        <v>-89184.46</v>
      </c>
      <c r="E32" s="25">
        <f t="shared" si="10"/>
        <v>-12113.1</v>
      </c>
      <c r="F32" s="25">
        <f t="shared" si="10"/>
        <v>-63553.8</v>
      </c>
      <c r="G32" s="25">
        <f t="shared" si="10"/>
        <v>-100376.1</v>
      </c>
      <c r="H32" s="25">
        <f t="shared" si="10"/>
        <v>-83160.4</v>
      </c>
      <c r="I32" s="25">
        <f t="shared" si="10"/>
        <v>-17134.8</v>
      </c>
      <c r="J32" s="25">
        <f t="shared" si="10"/>
        <v>-64882.7</v>
      </c>
      <c r="K32" s="25">
        <f t="shared" si="10"/>
        <v>-72248.6</v>
      </c>
      <c r="L32" s="25">
        <f t="shared" si="10"/>
        <v>-57946.8</v>
      </c>
      <c r="M32" s="25">
        <f t="shared" si="10"/>
        <v>-33841</v>
      </c>
      <c r="N32" s="25">
        <f t="shared" si="10"/>
        <v>-27373.8</v>
      </c>
      <c r="O32" s="25">
        <f t="shared" si="10"/>
        <v>-819010.66</v>
      </c>
    </row>
    <row r="33" spans="1:15" ht="18.75" customHeight="1">
      <c r="A33" s="17" t="s">
        <v>55</v>
      </c>
      <c r="B33" s="26">
        <f>+B34</f>
        <v>-98095.9</v>
      </c>
      <c r="C33" s="26">
        <f aca="true" t="shared" si="11" ref="C33:O33">+C34</f>
        <v>-93843.2</v>
      </c>
      <c r="D33" s="26">
        <f t="shared" si="11"/>
        <v>-68937.6</v>
      </c>
      <c r="E33" s="26">
        <f t="shared" si="11"/>
        <v>-12113.1</v>
      </c>
      <c r="F33" s="26">
        <f t="shared" si="11"/>
        <v>-59021.8</v>
      </c>
      <c r="G33" s="26">
        <f t="shared" si="11"/>
        <v>-99876.1</v>
      </c>
      <c r="H33" s="26">
        <f t="shared" si="11"/>
        <v>-81648.4</v>
      </c>
      <c r="I33" s="26">
        <f t="shared" si="11"/>
        <v>-15634.8</v>
      </c>
      <c r="J33" s="26">
        <f t="shared" si="11"/>
        <v>-64882.7</v>
      </c>
      <c r="K33" s="26">
        <f t="shared" si="11"/>
        <v>-72248.6</v>
      </c>
      <c r="L33" s="26">
        <f t="shared" si="11"/>
        <v>-57946.8</v>
      </c>
      <c r="M33" s="26">
        <f t="shared" si="11"/>
        <v>-33841</v>
      </c>
      <c r="N33" s="26">
        <f t="shared" si="11"/>
        <v>-27373.8</v>
      </c>
      <c r="O33" s="26">
        <f t="shared" si="11"/>
        <v>-785463.8</v>
      </c>
    </row>
    <row r="34" spans="1:26" ht="18.75" customHeight="1">
      <c r="A34" s="13" t="s">
        <v>56</v>
      </c>
      <c r="B34" s="20">
        <f>ROUND(-B9*$D$3,2)</f>
        <v>-98095.9</v>
      </c>
      <c r="C34" s="20">
        <f>ROUND(-C9*$D$3,2)</f>
        <v>-93843.2</v>
      </c>
      <c r="D34" s="20">
        <f>ROUND(-D9*$D$3,2)</f>
        <v>-68937.6</v>
      </c>
      <c r="E34" s="20">
        <f>ROUND(-E9*$D$3,2)</f>
        <v>-12113.1</v>
      </c>
      <c r="F34" s="20">
        <f aca="true" t="shared" si="12" ref="F34:N34">ROUND(-F9*$D$3,2)</f>
        <v>-59021.8</v>
      </c>
      <c r="G34" s="20">
        <f t="shared" si="12"/>
        <v>-99876.1</v>
      </c>
      <c r="H34" s="20">
        <f t="shared" si="12"/>
        <v>-81648.4</v>
      </c>
      <c r="I34" s="20">
        <f>ROUND(-I9*$D$3,2)</f>
        <v>-15634.8</v>
      </c>
      <c r="J34" s="20">
        <f>ROUND(-J9*$D$3,2)</f>
        <v>-64882.7</v>
      </c>
      <c r="K34" s="20">
        <f>ROUND(-K9*$D$3,2)</f>
        <v>-72248.6</v>
      </c>
      <c r="L34" s="20">
        <f>ROUND(-L9*$D$3,2)</f>
        <v>-57946.8</v>
      </c>
      <c r="M34" s="20">
        <f t="shared" si="12"/>
        <v>-33841</v>
      </c>
      <c r="N34" s="20">
        <f t="shared" si="12"/>
        <v>-27373.8</v>
      </c>
      <c r="O34" s="44">
        <f aca="true" t="shared" si="13" ref="O34:O45">SUM(B34:N34)</f>
        <v>-785463.8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17" t="s">
        <v>57</v>
      </c>
      <c r="B35" s="26">
        <f aca="true" t="shared" si="14" ref="B35:K35">SUM(B36:B41)</f>
        <v>-1332</v>
      </c>
      <c r="C35" s="26">
        <f t="shared" si="14"/>
        <v>-3924</v>
      </c>
      <c r="D35" s="26">
        <f t="shared" si="14"/>
        <v>-20246.86</v>
      </c>
      <c r="E35" s="26">
        <f t="shared" si="14"/>
        <v>0</v>
      </c>
      <c r="F35" s="26">
        <f t="shared" si="14"/>
        <v>-4532</v>
      </c>
      <c r="G35" s="26">
        <f t="shared" si="14"/>
        <v>-500</v>
      </c>
      <c r="H35" s="26">
        <f t="shared" si="14"/>
        <v>-1512</v>
      </c>
      <c r="I35" s="26">
        <f t="shared" si="14"/>
        <v>-1500</v>
      </c>
      <c r="J35" s="26">
        <f t="shared" si="14"/>
        <v>0</v>
      </c>
      <c r="K35" s="26">
        <f t="shared" si="14"/>
        <v>0</v>
      </c>
      <c r="L35" s="26">
        <f>SUM(L36:L41)</f>
        <v>0</v>
      </c>
      <c r="M35" s="26">
        <f>SUM(M36:M41)</f>
        <v>0</v>
      </c>
      <c r="N35" s="26">
        <f>SUM(N36:N41)</f>
        <v>0</v>
      </c>
      <c r="O35" s="26">
        <f t="shared" si="13"/>
        <v>-33546.86</v>
      </c>
    </row>
    <row r="36" spans="1:26" ht="18.75" customHeight="1">
      <c r="A36" s="13" t="s">
        <v>58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f t="shared" si="13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3" t="s">
        <v>59</v>
      </c>
      <c r="B37" s="24">
        <v>-1332</v>
      </c>
      <c r="C37" s="24">
        <v>-3924</v>
      </c>
      <c r="D37" s="24">
        <v>0</v>
      </c>
      <c r="E37" s="24">
        <v>0</v>
      </c>
      <c r="F37" s="24">
        <v>-4032</v>
      </c>
      <c r="G37" s="24">
        <v>0</v>
      </c>
      <c r="H37" s="24">
        <v>-1512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f>SUM(B37:N37)</f>
        <v>-10800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3" t="s">
        <v>60</v>
      </c>
      <c r="B38" s="24">
        <v>0</v>
      </c>
      <c r="C38" s="24">
        <v>0</v>
      </c>
      <c r="D38" s="24">
        <f>-500-19746.86</f>
        <v>-20246.86</v>
      </c>
      <c r="E38" s="24">
        <v>0</v>
      </c>
      <c r="F38" s="24">
        <v>-500</v>
      </c>
      <c r="G38" s="24">
        <v>-500</v>
      </c>
      <c r="H38" s="24">
        <v>0</v>
      </c>
      <c r="I38" s="24">
        <v>-1500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f t="shared" si="13"/>
        <v>-22746.86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3" t="s">
        <v>61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1">
        <f t="shared" si="13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3" t="s">
        <v>64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f t="shared" si="13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6" t="s">
        <v>62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f t="shared" si="13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7" t="s">
        <v>92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4">
        <f t="shared" si="13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17" t="s">
        <v>63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4">
        <f t="shared" si="13"/>
        <v>0</v>
      </c>
      <c r="P43"/>
      <c r="Q43"/>
      <c r="R43"/>
      <c r="S43"/>
      <c r="T43"/>
      <c r="U43"/>
      <c r="V43"/>
      <c r="W43"/>
      <c r="X43"/>
      <c r="Y43"/>
      <c r="Z43"/>
    </row>
    <row r="44" spans="1:15" ht="18.75" customHeight="1">
      <c r="A44" s="68" t="s">
        <v>65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0">
        <f t="shared" si="13"/>
        <v>0</v>
      </c>
    </row>
    <row r="45" spans="1:15" ht="18.75" customHeight="1">
      <c r="A45" s="68" t="s">
        <v>66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0">
        <f t="shared" si="13"/>
        <v>0</v>
      </c>
    </row>
    <row r="46" spans="1:26" ht="15.75">
      <c r="A46" s="2" t="s">
        <v>67</v>
      </c>
      <c r="B46" s="29">
        <f aca="true" t="shared" si="15" ref="B46:N46">+B28+B32</f>
        <v>865304.5256</v>
      </c>
      <c r="C46" s="29">
        <f t="shared" si="15"/>
        <v>644914.4535999999</v>
      </c>
      <c r="D46" s="29">
        <f t="shared" si="15"/>
        <v>580670.1177000001</v>
      </c>
      <c r="E46" s="29">
        <f t="shared" si="15"/>
        <v>162305.08269999997</v>
      </c>
      <c r="F46" s="29">
        <f t="shared" si="15"/>
        <v>588957.8944999999</v>
      </c>
      <c r="G46" s="29">
        <f t="shared" si="15"/>
        <v>739703.9646000001</v>
      </c>
      <c r="H46" s="29">
        <f t="shared" si="15"/>
        <v>557957.1508000001</v>
      </c>
      <c r="I46" s="29">
        <f t="shared" si="15"/>
        <v>119343.19620000002</v>
      </c>
      <c r="J46" s="29">
        <f t="shared" si="15"/>
        <v>812980.6238000001</v>
      </c>
      <c r="K46" s="29">
        <f t="shared" si="15"/>
        <v>610109.655</v>
      </c>
      <c r="L46" s="29">
        <f t="shared" si="15"/>
        <v>754179.6893999999</v>
      </c>
      <c r="M46" s="29">
        <f t="shared" si="15"/>
        <v>359248.354</v>
      </c>
      <c r="N46" s="29">
        <f t="shared" si="15"/>
        <v>203054.82040000003</v>
      </c>
      <c r="O46" s="29">
        <f>SUM(B46:N46)</f>
        <v>6998729.528299999</v>
      </c>
      <c r="P46" s="65"/>
      <c r="Q46" s="67"/>
      <c r="T46"/>
      <c r="U46"/>
      <c r="V46"/>
      <c r="W46"/>
      <c r="X46"/>
      <c r="Y46"/>
      <c r="Z46"/>
    </row>
    <row r="47" spans="1:19" ht="15" customHeight="1">
      <c r="A47" s="33"/>
      <c r="B47" s="66"/>
      <c r="C47" s="45"/>
      <c r="D47" s="45"/>
      <c r="E47" s="45"/>
      <c r="F47" s="45"/>
      <c r="G47" s="45"/>
      <c r="H47" s="45"/>
      <c r="I47" s="66"/>
      <c r="J47" s="45"/>
      <c r="K47" s="45"/>
      <c r="L47" s="45"/>
      <c r="M47" s="45"/>
      <c r="N47" s="45"/>
      <c r="O47" s="46"/>
      <c r="P47" s="67"/>
      <c r="Q47" s="63"/>
      <c r="R47" s="65"/>
      <c r="S47"/>
    </row>
    <row r="48" spans="1:17" ht="15" customHeight="1">
      <c r="A48" s="28"/>
      <c r="B48" s="30">
        <v>0</v>
      </c>
      <c r="C48" s="30">
        <v>0</v>
      </c>
      <c r="D48" s="30">
        <v>0</v>
      </c>
      <c r="E48" s="30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/>
      <c r="O48" s="31"/>
      <c r="Q48" s="64"/>
    </row>
    <row r="49" spans="1:17" ht="18.75" customHeight="1">
      <c r="A49" s="2" t="s">
        <v>68</v>
      </c>
      <c r="B49" s="35">
        <f>SUM(B50:B63)</f>
        <v>865304.53</v>
      </c>
      <c r="C49" s="35">
        <f aca="true" t="shared" si="16" ref="C49:N49">SUM(C50:C63)</f>
        <v>644914.45</v>
      </c>
      <c r="D49" s="35">
        <f t="shared" si="16"/>
        <v>580670.12</v>
      </c>
      <c r="E49" s="35">
        <f t="shared" si="16"/>
        <v>162305.08</v>
      </c>
      <c r="F49" s="35">
        <f t="shared" si="16"/>
        <v>588957.89</v>
      </c>
      <c r="G49" s="35">
        <f t="shared" si="16"/>
        <v>739703.96</v>
      </c>
      <c r="H49" s="35">
        <f t="shared" si="16"/>
        <v>557957.15</v>
      </c>
      <c r="I49" s="35">
        <f t="shared" si="16"/>
        <v>119343.2</v>
      </c>
      <c r="J49" s="35">
        <f t="shared" si="16"/>
        <v>812980.61</v>
      </c>
      <c r="K49" s="35">
        <f t="shared" si="16"/>
        <v>610109.66</v>
      </c>
      <c r="L49" s="35">
        <f t="shared" si="16"/>
        <v>754179.69</v>
      </c>
      <c r="M49" s="35">
        <f t="shared" si="16"/>
        <v>359248.35</v>
      </c>
      <c r="N49" s="35">
        <f t="shared" si="16"/>
        <v>203054.82</v>
      </c>
      <c r="O49" s="29">
        <f>SUM(O50:O63)</f>
        <v>6998729.51</v>
      </c>
      <c r="Q49" s="64"/>
    </row>
    <row r="50" spans="1:18" ht="18.75" customHeight="1">
      <c r="A50" s="17" t="s">
        <v>39</v>
      </c>
      <c r="B50" s="35">
        <v>162557.54</v>
      </c>
      <c r="C50" s="35">
        <v>175834.39</v>
      </c>
      <c r="D50" s="34">
        <v>0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29">
        <f>SUM(B50:N50)</f>
        <v>338391.93000000005</v>
      </c>
      <c r="P50"/>
      <c r="Q50" s="64"/>
      <c r="R50" s="65"/>
    </row>
    <row r="51" spans="1:16" ht="18.75" customHeight="1">
      <c r="A51" s="17" t="s">
        <v>40</v>
      </c>
      <c r="B51" s="35">
        <v>702746.99</v>
      </c>
      <c r="C51" s="35">
        <v>469080.06</v>
      </c>
      <c r="D51" s="34">
        <v>0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29">
        <f aca="true" t="shared" si="17" ref="O51:O62">SUM(B51:N51)</f>
        <v>1171827.05</v>
      </c>
      <c r="P51"/>
    </row>
    <row r="52" spans="1:17" ht="18.75" customHeight="1">
      <c r="A52" s="17" t="s">
        <v>41</v>
      </c>
      <c r="B52" s="34">
        <v>0</v>
      </c>
      <c r="C52" s="34">
        <v>0</v>
      </c>
      <c r="D52" s="26">
        <v>580670.12</v>
      </c>
      <c r="E52" s="34">
        <v>0</v>
      </c>
      <c r="F52" s="34">
        <v>0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26">
        <f t="shared" si="17"/>
        <v>580670.12</v>
      </c>
      <c r="Q52"/>
    </row>
    <row r="53" spans="1:18" ht="18.75" customHeight="1">
      <c r="A53" s="17" t="s">
        <v>51</v>
      </c>
      <c r="B53" s="34">
        <v>0</v>
      </c>
      <c r="C53" s="34">
        <v>0</v>
      </c>
      <c r="D53" s="34">
        <v>0</v>
      </c>
      <c r="E53" s="26">
        <v>162305.08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29">
        <f t="shared" si="17"/>
        <v>162305.08</v>
      </c>
      <c r="R53"/>
    </row>
    <row r="54" spans="1:19" ht="18.75" customHeight="1">
      <c r="A54" s="17" t="s">
        <v>42</v>
      </c>
      <c r="B54" s="34">
        <v>0</v>
      </c>
      <c r="C54" s="34">
        <v>0</v>
      </c>
      <c r="D54" s="34">
        <v>0</v>
      </c>
      <c r="E54" s="34">
        <v>0</v>
      </c>
      <c r="F54" s="26">
        <v>588957.89</v>
      </c>
      <c r="G54" s="34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26">
        <f t="shared" si="17"/>
        <v>588957.89</v>
      </c>
      <c r="S54"/>
    </row>
    <row r="55" spans="1:20" ht="18.75" customHeight="1">
      <c r="A55" s="17" t="s">
        <v>69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5">
        <v>739703.96</v>
      </c>
      <c r="H55" s="34">
        <v>0</v>
      </c>
      <c r="I55" s="34">
        <v>0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29">
        <f t="shared" si="17"/>
        <v>739703.96</v>
      </c>
      <c r="T55"/>
    </row>
    <row r="56" spans="1:21" ht="18.75" customHeight="1">
      <c r="A56" s="17" t="s">
        <v>73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557957.15</v>
      </c>
      <c r="I56" s="34">
        <v>0</v>
      </c>
      <c r="J56" s="34">
        <v>0</v>
      </c>
      <c r="K56" s="34">
        <v>0</v>
      </c>
      <c r="L56" s="34">
        <v>0</v>
      </c>
      <c r="M56" s="34">
        <v>0</v>
      </c>
      <c r="N56" s="34">
        <v>0</v>
      </c>
      <c r="O56" s="29">
        <f t="shared" si="17"/>
        <v>557957.15</v>
      </c>
      <c r="U56"/>
    </row>
    <row r="57" spans="1:21" ht="18.75" customHeight="1">
      <c r="A57" s="17" t="s">
        <v>70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5">
        <v>119343.2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29">
        <f t="shared" si="17"/>
        <v>119343.2</v>
      </c>
      <c r="U57"/>
    </row>
    <row r="58" spans="1:22" ht="18.75" customHeight="1">
      <c r="A58" s="17" t="s">
        <v>43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26">
        <v>812980.61</v>
      </c>
      <c r="K58" s="34">
        <v>0</v>
      </c>
      <c r="L58" s="34">
        <v>0</v>
      </c>
      <c r="M58" s="34">
        <v>0</v>
      </c>
      <c r="N58" s="34">
        <v>0</v>
      </c>
      <c r="O58" s="26">
        <f t="shared" si="17"/>
        <v>812980.61</v>
      </c>
      <c r="V58"/>
    </row>
    <row r="59" spans="1:23" ht="18.75" customHeight="1">
      <c r="A59" s="17" t="s">
        <v>44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26">
        <v>610109.66</v>
      </c>
      <c r="L59" s="34">
        <v>0</v>
      </c>
      <c r="M59" s="34">
        <v>0</v>
      </c>
      <c r="N59" s="34">
        <v>0</v>
      </c>
      <c r="O59" s="29">
        <f t="shared" si="17"/>
        <v>610109.66</v>
      </c>
      <c r="W59"/>
    </row>
    <row r="60" spans="1:24" ht="18.75" customHeight="1">
      <c r="A60" s="17" t="s">
        <v>45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26">
        <v>754179.69</v>
      </c>
      <c r="M60" s="34">
        <v>0</v>
      </c>
      <c r="N60" s="34">
        <v>0</v>
      </c>
      <c r="O60" s="26">
        <f t="shared" si="17"/>
        <v>754179.69</v>
      </c>
      <c r="X60"/>
    </row>
    <row r="61" spans="1:25" ht="18.75" customHeight="1">
      <c r="A61" s="17" t="s">
        <v>71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26">
        <v>359248.35</v>
      </c>
      <c r="N61" s="34">
        <v>0</v>
      </c>
      <c r="O61" s="29">
        <f t="shared" si="17"/>
        <v>359248.35</v>
      </c>
      <c r="Y61"/>
    </row>
    <row r="62" spans="1:26" ht="18.75" customHeight="1">
      <c r="A62" s="17" t="s">
        <v>72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26">
        <v>203054.82</v>
      </c>
      <c r="O62" s="26">
        <f t="shared" si="17"/>
        <v>203054.82</v>
      </c>
      <c r="P62"/>
      <c r="Z62"/>
    </row>
    <row r="63" spans="1:26" ht="18.75" customHeight="1">
      <c r="A63" s="33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/>
      <c r="Q63"/>
      <c r="R63"/>
      <c r="S63"/>
      <c r="T63"/>
      <c r="U63"/>
      <c r="V63"/>
      <c r="W63"/>
      <c r="X63"/>
      <c r="Y63"/>
      <c r="Z63"/>
    </row>
    <row r="64" spans="1:15" ht="17.25" customHeight="1">
      <c r="A64" s="70"/>
      <c r="B64" s="71">
        <v>0</v>
      </c>
      <c r="C64" s="71">
        <v>0</v>
      </c>
      <c r="D64" s="71">
        <v>0</v>
      </c>
      <c r="E64" s="71">
        <v>0</v>
      </c>
      <c r="F64" s="71">
        <v>0</v>
      </c>
      <c r="G64" s="71">
        <v>0</v>
      </c>
      <c r="H64" s="71">
        <v>0</v>
      </c>
      <c r="I64" s="71">
        <v>0</v>
      </c>
      <c r="J64" s="71">
        <v>0</v>
      </c>
      <c r="K64" s="71">
        <v>0</v>
      </c>
      <c r="L64" s="71">
        <v>0</v>
      </c>
      <c r="M64" s="71"/>
      <c r="N64" s="71"/>
      <c r="O64" s="71"/>
    </row>
    <row r="65" spans="1:15" ht="15" customHeight="1">
      <c r="A65" s="36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8"/>
    </row>
    <row r="66" spans="1:15" ht="18.75" customHeight="1">
      <c r="A66" s="2" t="s">
        <v>91</v>
      </c>
      <c r="B66" s="34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34">
        <v>0</v>
      </c>
      <c r="N66" s="34">
        <v>0</v>
      </c>
      <c r="O66" s="29"/>
    </row>
    <row r="67" spans="1:16" ht="18.75" customHeight="1">
      <c r="A67" s="17" t="s">
        <v>74</v>
      </c>
      <c r="B67" s="42">
        <v>2.4640047381939048</v>
      </c>
      <c r="C67" s="42">
        <v>2.6148585694221693</v>
      </c>
      <c r="D67" s="42">
        <v>0</v>
      </c>
      <c r="E67" s="42">
        <v>0</v>
      </c>
      <c r="F67" s="34">
        <v>0</v>
      </c>
      <c r="G67" s="34">
        <v>0</v>
      </c>
      <c r="H67" s="42">
        <v>0</v>
      </c>
      <c r="I67" s="42">
        <v>0</v>
      </c>
      <c r="J67" s="42">
        <v>0</v>
      </c>
      <c r="K67" s="42">
        <v>0</v>
      </c>
      <c r="L67" s="34">
        <v>0</v>
      </c>
      <c r="M67" s="42">
        <v>0</v>
      </c>
      <c r="N67" s="42">
        <v>0</v>
      </c>
      <c r="O67" s="29"/>
      <c r="P67"/>
    </row>
    <row r="68" spans="1:16" ht="18.75" customHeight="1">
      <c r="A68" s="17" t="s">
        <v>75</v>
      </c>
      <c r="B68" s="42">
        <v>2.130490010836012</v>
      </c>
      <c r="C68" s="42">
        <v>2.1951000137561905</v>
      </c>
      <c r="D68" s="42">
        <v>0</v>
      </c>
      <c r="E68" s="42">
        <v>0</v>
      </c>
      <c r="F68" s="34">
        <v>0</v>
      </c>
      <c r="G68" s="34">
        <v>0</v>
      </c>
      <c r="H68" s="42">
        <v>0</v>
      </c>
      <c r="I68" s="42">
        <v>0</v>
      </c>
      <c r="J68" s="42">
        <v>0</v>
      </c>
      <c r="K68" s="42">
        <v>0</v>
      </c>
      <c r="L68" s="34">
        <v>0</v>
      </c>
      <c r="M68" s="42">
        <v>0</v>
      </c>
      <c r="N68" s="42">
        <v>0</v>
      </c>
      <c r="O68" s="29"/>
      <c r="P68"/>
    </row>
    <row r="69" spans="1:17" ht="18.75" customHeight="1">
      <c r="A69" s="17" t="s">
        <v>76</v>
      </c>
      <c r="B69" s="42">
        <v>0</v>
      </c>
      <c r="C69" s="42">
        <v>0</v>
      </c>
      <c r="D69" s="22">
        <f>(D$29/D$7)</f>
        <v>1.9607</v>
      </c>
      <c r="E69" s="42">
        <v>0</v>
      </c>
      <c r="F69" s="34">
        <v>0</v>
      </c>
      <c r="G69" s="34">
        <v>0</v>
      </c>
      <c r="H69" s="42">
        <v>0</v>
      </c>
      <c r="I69" s="42">
        <v>0</v>
      </c>
      <c r="J69" s="42">
        <v>0</v>
      </c>
      <c r="K69" s="42">
        <v>0</v>
      </c>
      <c r="L69" s="34">
        <v>0</v>
      </c>
      <c r="M69" s="42">
        <v>0</v>
      </c>
      <c r="N69" s="42">
        <v>0</v>
      </c>
      <c r="O69" s="26"/>
      <c r="Q69"/>
    </row>
    <row r="70" spans="1:18" ht="18.75" customHeight="1">
      <c r="A70" s="17" t="s">
        <v>77</v>
      </c>
      <c r="B70" s="42">
        <v>0</v>
      </c>
      <c r="C70" s="42">
        <v>0</v>
      </c>
      <c r="D70" s="42">
        <v>0</v>
      </c>
      <c r="E70" s="22">
        <f>(E$29/E$7)</f>
        <v>2.9592999999999994</v>
      </c>
      <c r="F70" s="34">
        <v>0</v>
      </c>
      <c r="G70" s="34">
        <v>0</v>
      </c>
      <c r="H70" s="42">
        <v>0</v>
      </c>
      <c r="I70" s="42">
        <v>0</v>
      </c>
      <c r="J70" s="42">
        <v>0</v>
      </c>
      <c r="K70" s="42">
        <v>0</v>
      </c>
      <c r="L70" s="34">
        <v>0</v>
      </c>
      <c r="M70" s="42">
        <v>0</v>
      </c>
      <c r="N70" s="42">
        <v>0</v>
      </c>
      <c r="O70" s="29"/>
      <c r="R70"/>
    </row>
    <row r="71" spans="1:19" ht="18.75" customHeight="1">
      <c r="A71" s="17" t="s">
        <v>78</v>
      </c>
      <c r="B71" s="42">
        <v>0</v>
      </c>
      <c r="C71" s="42">
        <v>0</v>
      </c>
      <c r="D71" s="42">
        <v>0</v>
      </c>
      <c r="E71" s="42">
        <v>0</v>
      </c>
      <c r="F71" s="42">
        <f>(F$29/F$7)</f>
        <v>2.2515</v>
      </c>
      <c r="G71" s="34">
        <v>0</v>
      </c>
      <c r="H71" s="42">
        <v>0</v>
      </c>
      <c r="I71" s="42">
        <v>0</v>
      </c>
      <c r="J71" s="42">
        <v>0</v>
      </c>
      <c r="K71" s="42">
        <v>0</v>
      </c>
      <c r="L71" s="34">
        <v>0</v>
      </c>
      <c r="M71" s="42">
        <v>0</v>
      </c>
      <c r="N71" s="42">
        <v>0</v>
      </c>
      <c r="O71" s="26"/>
      <c r="S71"/>
    </row>
    <row r="72" spans="1:20" ht="18.75" customHeight="1">
      <c r="A72" s="17" t="s">
        <v>79</v>
      </c>
      <c r="B72" s="42">
        <v>0</v>
      </c>
      <c r="C72" s="42">
        <v>0</v>
      </c>
      <c r="D72" s="42">
        <v>0</v>
      </c>
      <c r="E72" s="42">
        <v>0</v>
      </c>
      <c r="F72" s="34">
        <v>0</v>
      </c>
      <c r="G72" s="42">
        <f>(G$29/G$7)</f>
        <v>1.8563</v>
      </c>
      <c r="H72" s="42">
        <v>0</v>
      </c>
      <c r="I72" s="42">
        <v>0</v>
      </c>
      <c r="J72" s="42">
        <v>0</v>
      </c>
      <c r="K72" s="42">
        <v>0</v>
      </c>
      <c r="L72" s="34">
        <v>0</v>
      </c>
      <c r="M72" s="42">
        <v>0</v>
      </c>
      <c r="N72" s="42">
        <v>0</v>
      </c>
      <c r="O72" s="29"/>
      <c r="T72"/>
    </row>
    <row r="73" spans="1:21" ht="18.75" customHeight="1">
      <c r="A73" s="17" t="s">
        <v>80</v>
      </c>
      <c r="B73" s="42">
        <v>0</v>
      </c>
      <c r="C73" s="42">
        <v>0</v>
      </c>
      <c r="D73" s="42">
        <v>0</v>
      </c>
      <c r="E73" s="42">
        <v>0</v>
      </c>
      <c r="F73" s="34">
        <v>0</v>
      </c>
      <c r="G73" s="34">
        <v>0</v>
      </c>
      <c r="H73" s="42">
        <f>(H$29/H$7)</f>
        <v>2.1676</v>
      </c>
      <c r="I73" s="42">
        <v>0</v>
      </c>
      <c r="J73" s="42">
        <v>0</v>
      </c>
      <c r="K73" s="42">
        <v>0</v>
      </c>
      <c r="L73" s="34">
        <v>0</v>
      </c>
      <c r="M73" s="42">
        <v>0</v>
      </c>
      <c r="N73" s="42">
        <v>0</v>
      </c>
      <c r="O73" s="29"/>
      <c r="U73"/>
    </row>
    <row r="74" spans="1:21" ht="18.75" customHeight="1">
      <c r="A74" s="17" t="s">
        <v>86</v>
      </c>
      <c r="B74" s="42">
        <v>0</v>
      </c>
      <c r="C74" s="42">
        <v>0</v>
      </c>
      <c r="D74" s="42">
        <v>0</v>
      </c>
      <c r="E74" s="42">
        <v>0</v>
      </c>
      <c r="F74" s="34">
        <v>0</v>
      </c>
      <c r="G74" s="34">
        <v>0</v>
      </c>
      <c r="H74" s="42">
        <v>0</v>
      </c>
      <c r="I74" s="42">
        <f>(I$29/I$7)</f>
        <v>2.3751</v>
      </c>
      <c r="J74" s="42">
        <v>0</v>
      </c>
      <c r="K74" s="42">
        <v>0</v>
      </c>
      <c r="L74" s="34">
        <v>0</v>
      </c>
      <c r="M74" s="42">
        <v>0</v>
      </c>
      <c r="N74" s="42">
        <v>0</v>
      </c>
      <c r="O74" s="29"/>
      <c r="U74"/>
    </row>
    <row r="75" spans="1:22" ht="18.75" customHeight="1">
      <c r="A75" s="17" t="s">
        <v>81</v>
      </c>
      <c r="B75" s="42">
        <v>0</v>
      </c>
      <c r="C75" s="42">
        <v>0</v>
      </c>
      <c r="D75" s="42">
        <v>0</v>
      </c>
      <c r="E75" s="42">
        <v>0</v>
      </c>
      <c r="F75" s="34">
        <v>0</v>
      </c>
      <c r="G75" s="34">
        <v>0</v>
      </c>
      <c r="H75" s="42">
        <v>0</v>
      </c>
      <c r="I75" s="42">
        <v>0</v>
      </c>
      <c r="J75" s="42">
        <f>(J$29/J$7)</f>
        <v>2.1734</v>
      </c>
      <c r="K75" s="42">
        <v>0</v>
      </c>
      <c r="L75" s="34">
        <v>0</v>
      </c>
      <c r="M75" s="42">
        <v>0</v>
      </c>
      <c r="N75" s="42">
        <v>0</v>
      </c>
      <c r="O75" s="26"/>
      <c r="V75"/>
    </row>
    <row r="76" spans="1:23" ht="18.75" customHeight="1">
      <c r="A76" s="17" t="s">
        <v>82</v>
      </c>
      <c r="B76" s="42">
        <v>0</v>
      </c>
      <c r="C76" s="42">
        <v>0</v>
      </c>
      <c r="D76" s="42">
        <v>0</v>
      </c>
      <c r="E76" s="42">
        <v>0</v>
      </c>
      <c r="F76" s="34">
        <v>0</v>
      </c>
      <c r="G76" s="34">
        <v>0</v>
      </c>
      <c r="H76" s="42">
        <v>0</v>
      </c>
      <c r="I76" s="42">
        <v>0</v>
      </c>
      <c r="J76" s="42">
        <v>0</v>
      </c>
      <c r="K76" s="42">
        <f>(K$29/K$7)</f>
        <v>2.4846</v>
      </c>
      <c r="L76" s="34">
        <v>0</v>
      </c>
      <c r="M76" s="42">
        <v>0</v>
      </c>
      <c r="N76" s="42">
        <v>0</v>
      </c>
      <c r="O76" s="29"/>
      <c r="W76"/>
    </row>
    <row r="77" spans="1:24" ht="18.75" customHeight="1">
      <c r="A77" s="17" t="s">
        <v>83</v>
      </c>
      <c r="B77" s="42">
        <v>0</v>
      </c>
      <c r="C77" s="42">
        <v>0</v>
      </c>
      <c r="D77" s="42">
        <v>0</v>
      </c>
      <c r="E77" s="42">
        <v>0</v>
      </c>
      <c r="F77" s="34">
        <v>0</v>
      </c>
      <c r="G77" s="34">
        <v>0</v>
      </c>
      <c r="H77" s="42">
        <v>0</v>
      </c>
      <c r="I77" s="42">
        <v>0</v>
      </c>
      <c r="J77" s="42">
        <v>0</v>
      </c>
      <c r="K77" s="42">
        <v>0</v>
      </c>
      <c r="L77" s="42">
        <f>(L$29/L$7)</f>
        <v>2.4314</v>
      </c>
      <c r="M77" s="42">
        <v>0</v>
      </c>
      <c r="N77" s="42">
        <v>0</v>
      </c>
      <c r="O77" s="26"/>
      <c r="X77"/>
    </row>
    <row r="78" spans="1:25" ht="18.75" customHeight="1">
      <c r="A78" s="17" t="s">
        <v>84</v>
      </c>
      <c r="B78" s="42">
        <v>0</v>
      </c>
      <c r="C78" s="42">
        <v>0</v>
      </c>
      <c r="D78" s="42">
        <v>0</v>
      </c>
      <c r="E78" s="42">
        <v>0</v>
      </c>
      <c r="F78" s="34">
        <v>0</v>
      </c>
      <c r="G78" s="34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f>(M$29/M$7)</f>
        <v>3.0665</v>
      </c>
      <c r="N78" s="42">
        <v>0</v>
      </c>
      <c r="O78" s="57"/>
      <c r="Y78"/>
    </row>
    <row r="79" spans="1:26" ht="18.75" customHeight="1">
      <c r="A79" s="33" t="s">
        <v>85</v>
      </c>
      <c r="B79" s="43">
        <v>0</v>
      </c>
      <c r="C79" s="43">
        <v>0</v>
      </c>
      <c r="D79" s="43">
        <v>0</v>
      </c>
      <c r="E79" s="43">
        <v>0</v>
      </c>
      <c r="F79" s="43">
        <v>0</v>
      </c>
      <c r="G79" s="43">
        <v>0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7">
        <f>(N$29/N$7)</f>
        <v>2.6231</v>
      </c>
      <c r="O79" s="48"/>
      <c r="P79"/>
      <c r="Z79"/>
    </row>
    <row r="80" spans="1:12" ht="21" customHeight="1">
      <c r="A80" s="60" t="s">
        <v>48</v>
      </c>
      <c r="B80" s="61"/>
      <c r="C80"/>
      <c r="D80"/>
      <c r="E80"/>
      <c r="F80"/>
      <c r="G80"/>
      <c r="H80" s="39"/>
      <c r="I80" s="39"/>
      <c r="J80"/>
      <c r="K80"/>
      <c r="L80"/>
    </row>
    <row r="81" spans="1:14" ht="15.75">
      <c r="A81" s="69" t="s">
        <v>90</v>
      </c>
      <c r="B81" s="69">
        <v>0</v>
      </c>
      <c r="C81" s="69">
        <v>0</v>
      </c>
      <c r="D81" s="69">
        <v>0</v>
      </c>
      <c r="E81" s="69">
        <v>0</v>
      </c>
      <c r="F81" s="69">
        <v>0</v>
      </c>
      <c r="G81" s="69">
        <v>0</v>
      </c>
      <c r="H81" s="69">
        <v>0</v>
      </c>
      <c r="I81" s="69">
        <v>0</v>
      </c>
      <c r="J81" s="69">
        <v>0</v>
      </c>
      <c r="K81" s="69">
        <v>0</v>
      </c>
      <c r="L81" s="69">
        <v>0</v>
      </c>
      <c r="M81" s="69"/>
      <c r="N81" s="69"/>
    </row>
    <row r="82" spans="2:12" ht="14.25">
      <c r="B82" s="61"/>
      <c r="C82"/>
      <c r="D82"/>
      <c r="E82"/>
      <c r="F82"/>
      <c r="G82"/>
      <c r="H82" s="39"/>
      <c r="I82" s="39"/>
      <c r="J82"/>
      <c r="K82"/>
      <c r="L82"/>
    </row>
    <row r="83" spans="2:12" ht="14.25">
      <c r="B83" s="61"/>
      <c r="C83"/>
      <c r="D83"/>
      <c r="E83"/>
      <c r="F83"/>
      <c r="G83"/>
      <c r="H83"/>
      <c r="I83"/>
      <c r="J83"/>
      <c r="K83"/>
      <c r="L83"/>
    </row>
    <row r="84" spans="2:12" ht="14.25">
      <c r="B84"/>
      <c r="C84"/>
      <c r="D84"/>
      <c r="E84"/>
      <c r="F84"/>
      <c r="G84"/>
      <c r="H84" s="40"/>
      <c r="I84" s="40"/>
      <c r="J84" s="41"/>
      <c r="K84" s="41"/>
      <c r="L84" s="41"/>
    </row>
    <row r="85" spans="2:12" ht="14.25">
      <c r="B85"/>
      <c r="C85"/>
      <c r="D85"/>
      <c r="E85"/>
      <c r="F85"/>
      <c r="G85"/>
      <c r="H85"/>
      <c r="I85"/>
      <c r="J85"/>
      <c r="K85"/>
      <c r="L85"/>
    </row>
    <row r="86" spans="2:12" ht="14.25">
      <c r="B86"/>
      <c r="C86"/>
      <c r="D86"/>
      <c r="E86"/>
      <c r="F86"/>
      <c r="G86"/>
      <c r="H86"/>
      <c r="I86"/>
      <c r="J86"/>
      <c r="K86"/>
      <c r="L86"/>
    </row>
    <row r="87" spans="2:12" ht="14.25">
      <c r="B87"/>
      <c r="C87"/>
      <c r="D87"/>
      <c r="E87"/>
      <c r="F87"/>
      <c r="G87"/>
      <c r="H87"/>
      <c r="I87"/>
      <c r="J87"/>
      <c r="K87"/>
      <c r="L87"/>
    </row>
    <row r="88" spans="2:12" ht="14.25">
      <c r="B88"/>
      <c r="C88"/>
      <c r="D88"/>
      <c r="E88"/>
      <c r="F88"/>
      <c r="G88"/>
      <c r="H88"/>
      <c r="I88"/>
      <c r="J88"/>
      <c r="K88"/>
      <c r="L88"/>
    </row>
    <row r="89" spans="2:12" ht="14.25">
      <c r="B89"/>
      <c r="C89"/>
      <c r="D89"/>
      <c r="E89"/>
      <c r="F89"/>
      <c r="G89"/>
      <c r="H89"/>
      <c r="I89"/>
      <c r="J89"/>
      <c r="K89"/>
      <c r="L89"/>
    </row>
    <row r="90" spans="2:12" ht="14.25">
      <c r="B90"/>
      <c r="C90"/>
      <c r="D90"/>
      <c r="E90"/>
      <c r="F90"/>
      <c r="G90"/>
      <c r="H90"/>
      <c r="I90"/>
      <c r="J90"/>
      <c r="K90"/>
      <c r="L90"/>
    </row>
    <row r="91" ht="14.25">
      <c r="K91"/>
    </row>
    <row r="92" ht="14.25">
      <c r="L92"/>
    </row>
    <row r="93" ht="14.25">
      <c r="M93"/>
    </row>
    <row r="94" ht="14.25">
      <c r="N94"/>
    </row>
  </sheetData>
  <sheetProtection/>
  <mergeCells count="7">
    <mergeCell ref="A81:N81"/>
    <mergeCell ref="A64:O64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2019-02-08T12:18:26Z</dcterms:modified>
  <cp:category/>
  <cp:version/>
  <cp:contentType/>
  <cp:contentStatus/>
</cp:coreProperties>
</file>