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<sst xmlns="http://schemas.openxmlformats.org/spreadsheetml/2006/main" count="99" uniqueCount="97">
  <si>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</si>
  <si>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</si>
  <si>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</si>
  <si>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</si>
  <si>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</si>
  <si>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</si>
  <si>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</si>
  <si>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</si>
  <si>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</si>
  <si>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</si>
  <si>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</si>
  <si>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</si>
  <si>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</si>
  <si>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</si>
  <si>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</si>
  <si>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</si>
  <si>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</si>
  <si>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</si>
  <si>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</si>
  <si>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</si>
  <si>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</si>
  <si>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</si>
  <si>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</si>
  <si>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</si>
  <si>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</si>
  <si>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</si>
  <si>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</si>
  <si>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</si>
  <si>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</si>
  <si>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</si>
  <si>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</si>
  <si>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</si>
  <si>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</si>
  <si>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</si>
  <si>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</si>
  <si>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</si>
  <si>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</si>
  <si>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</si>
  <si>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</si>
  <si>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</si>
  <si>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</si>
  <si>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</si>
  <si>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</si>
  <si>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</si>
  <si>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</si>
  <si>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</si>
  <si>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</si>
  <si>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</si>
  <si>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</si>
  <si>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</si>
  <si>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</si>
  <si>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</si>
  <si>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</si>
  <si>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</si>
  <si>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</si>
  <si>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</si>
  <si>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</si>
  <si>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</si>
  <si>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</si>
  <si>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</si>
  <si>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</si>
  <si>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</si>
  <si>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</si>
  <si>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</si>
  <si>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</si>
  <si>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</si>
  <si>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</si>
  <si>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</si>
  <si>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</si>
  <si>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</si>
  <si>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</si>
  <si>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</si>
  <si>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</si>
  <si>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</si>
  <si>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</si>
  <si>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</si>
  <si>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</si>
  <si>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</si>
  <si>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</si>
  <si>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</si>
  <si>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</si>
  <si>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</si>
  <si>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</si>
  <si>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</si>
  <si>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</si>
  <si>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</si>
  <si>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</si>
  <si>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</si>
  <si>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</si>
  <si>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</si>
  <si>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</si>
  <si>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</si>
  <si>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</si>
  <si>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27/01/19 - VENCIMENTO 01/02/19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</si>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</sst>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95</v>
      </c>
      <c r="H6" s="59" t="s">
        <v>26</v>
      </c>
      <c r="I6" s="59" t="s">
        <v>96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180968</v>
      </c>
      <c r="C7" s="10">
        <f t="shared" si="0"/>
        <v>120722</v>
      </c>
      <c r="D7" s="10">
        <f t="shared" si="0"/>
        <v>144132</v>
      </c>
      <c r="E7" s="10">
        <f t="shared" si="0"/>
        <v>22746</v>
      </c>
      <c r="F7" s="10">
        <f t="shared" si="0"/>
        <v>127605</v>
      </c>
      <c r="G7" s="10">
        <f t="shared" si="0"/>
        <v>177793</v>
      </c>
      <c r="H7" s="10">
        <f t="shared" si="0"/>
        <v>117919</v>
      </c>
      <c r="I7" s="10">
        <f t="shared" si="0"/>
        <v>14612</v>
      </c>
      <c r="J7" s="10">
        <f t="shared" si="0"/>
        <v>177081</v>
      </c>
      <c r="K7" s="10">
        <f t="shared" si="0"/>
        <v>117935</v>
      </c>
      <c r="L7" s="10">
        <f t="shared" si="0"/>
        <v>155945</v>
      </c>
      <c r="M7" s="10">
        <f t="shared" si="0"/>
        <v>47602</v>
      </c>
      <c r="N7" s="10">
        <f t="shared" si="0"/>
        <v>28934</v>
      </c>
      <c r="O7" s="10">
        <f>+O8+O18+O22</f>
        <v>1433994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91255</v>
      </c>
      <c r="C8" s="12">
        <f t="shared" si="1"/>
        <v>62148</v>
      </c>
      <c r="D8" s="12">
        <f t="shared" si="1"/>
        <v>77611</v>
      </c>
      <c r="E8" s="12">
        <f t="shared" si="1"/>
        <v>11228</v>
      </c>
      <c r="F8" s="12">
        <f t="shared" si="1"/>
        <v>64425</v>
      </c>
      <c r="G8" s="12">
        <f t="shared" si="1"/>
        <v>91970</v>
      </c>
      <c r="H8" s="12">
        <f t="shared" si="1"/>
        <v>59934</v>
      </c>
      <c r="I8" s="12">
        <f t="shared" si="1"/>
        <v>7608</v>
      </c>
      <c r="J8" s="12">
        <f t="shared" si="1"/>
        <v>92671</v>
      </c>
      <c r="K8" s="12">
        <f t="shared" si="1"/>
        <v>61393</v>
      </c>
      <c r="L8" s="12">
        <f t="shared" si="1"/>
        <v>79563</v>
      </c>
      <c r="M8" s="12">
        <f t="shared" si="1"/>
        <v>26464</v>
      </c>
      <c r="N8" s="12">
        <f t="shared" si="1"/>
        <v>17368</v>
      </c>
      <c r="O8" s="12">
        <f>SUM(B8:N8)</f>
        <v>743638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13714</v>
      </c>
      <c r="C9" s="14">
        <v>11393</v>
      </c>
      <c r="D9" s="14">
        <v>9632</v>
      </c>
      <c r="E9" s="14">
        <v>1385</v>
      </c>
      <c r="F9" s="14">
        <v>8657</v>
      </c>
      <c r="G9" s="14">
        <v>13238</v>
      </c>
      <c r="H9" s="14">
        <v>10981</v>
      </c>
      <c r="I9" s="14">
        <v>1395</v>
      </c>
      <c r="J9" s="14">
        <v>9543</v>
      </c>
      <c r="K9" s="14">
        <v>9934</v>
      </c>
      <c r="L9" s="14">
        <v>8749</v>
      </c>
      <c r="M9" s="14">
        <v>3887</v>
      </c>
      <c r="N9" s="14">
        <v>2515</v>
      </c>
      <c r="O9" s="12">
        <f aca="true" t="shared" si="2" ref="O9:O17">SUM(B9:N9)</f>
        <v>105023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73367</v>
      </c>
      <c r="C10" s="14">
        <f>C11+C12+C13</f>
        <v>47950</v>
      </c>
      <c r="D10" s="14">
        <f>D11+D12+D13</f>
        <v>64670</v>
      </c>
      <c r="E10" s="14">
        <f>E11+E12+E13</f>
        <v>9343</v>
      </c>
      <c r="F10" s="14">
        <f aca="true" t="shared" si="3" ref="F10:N10">F11+F12+F13</f>
        <v>52692</v>
      </c>
      <c r="G10" s="14">
        <f t="shared" si="3"/>
        <v>74370</v>
      </c>
      <c r="H10" s="14">
        <f>H11+H12+H13</f>
        <v>46425</v>
      </c>
      <c r="I10" s="14">
        <f>I11+I12+I13</f>
        <v>5913</v>
      </c>
      <c r="J10" s="14">
        <f>J11+J12+J13</f>
        <v>78695</v>
      </c>
      <c r="K10" s="14">
        <f>K11+K12+K13</f>
        <v>48590</v>
      </c>
      <c r="L10" s="14">
        <f>L11+L12+L13</f>
        <v>66624</v>
      </c>
      <c r="M10" s="14">
        <f t="shared" si="3"/>
        <v>21536</v>
      </c>
      <c r="N10" s="14">
        <f t="shared" si="3"/>
        <v>14295</v>
      </c>
      <c r="O10" s="12">
        <f t="shared" si="2"/>
        <v>604470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38379</v>
      </c>
      <c r="C11" s="14">
        <v>26148</v>
      </c>
      <c r="D11" s="14">
        <v>32890</v>
      </c>
      <c r="E11" s="14">
        <v>4934</v>
      </c>
      <c r="F11" s="14">
        <v>27741</v>
      </c>
      <c r="G11" s="14">
        <v>38762</v>
      </c>
      <c r="H11" s="14">
        <v>24522</v>
      </c>
      <c r="I11" s="14">
        <v>3120</v>
      </c>
      <c r="J11" s="14">
        <v>41457</v>
      </c>
      <c r="K11" s="14">
        <v>24635</v>
      </c>
      <c r="L11" s="14">
        <v>32721</v>
      </c>
      <c r="M11" s="14">
        <v>10023</v>
      </c>
      <c r="N11" s="14">
        <v>6336</v>
      </c>
      <c r="O11" s="12">
        <f t="shared" si="2"/>
        <v>311668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34541</v>
      </c>
      <c r="C12" s="14">
        <v>21454</v>
      </c>
      <c r="D12" s="14">
        <v>31513</v>
      </c>
      <c r="E12" s="14">
        <v>4358</v>
      </c>
      <c r="F12" s="14">
        <v>24633</v>
      </c>
      <c r="G12" s="14">
        <v>34989</v>
      </c>
      <c r="H12" s="14">
        <v>21589</v>
      </c>
      <c r="I12" s="14">
        <v>2753</v>
      </c>
      <c r="J12" s="14">
        <v>36883</v>
      </c>
      <c r="K12" s="14">
        <v>23629</v>
      </c>
      <c r="L12" s="14">
        <v>33557</v>
      </c>
      <c r="M12" s="14">
        <v>11398</v>
      </c>
      <c r="N12" s="14">
        <v>7870</v>
      </c>
      <c r="O12" s="12">
        <f t="shared" si="2"/>
        <v>289167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447</v>
      </c>
      <c r="C13" s="14">
        <v>348</v>
      </c>
      <c r="D13" s="14">
        <v>267</v>
      </c>
      <c r="E13" s="14">
        <v>51</v>
      </c>
      <c r="F13" s="14">
        <v>318</v>
      </c>
      <c r="G13" s="14">
        <v>619</v>
      </c>
      <c r="H13" s="14">
        <v>314</v>
      </c>
      <c r="I13" s="14">
        <v>40</v>
      </c>
      <c r="J13" s="14">
        <v>355</v>
      </c>
      <c r="K13" s="14">
        <v>326</v>
      </c>
      <c r="L13" s="14">
        <v>346</v>
      </c>
      <c r="M13" s="14">
        <v>115</v>
      </c>
      <c r="N13" s="14">
        <v>89</v>
      </c>
      <c r="O13" s="12">
        <f t="shared" si="2"/>
        <v>3635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4174</v>
      </c>
      <c r="C14" s="14">
        <f>C15+C16+C17</f>
        <v>2805</v>
      </c>
      <c r="D14" s="14">
        <f>D15+D16+D17</f>
        <v>3309</v>
      </c>
      <c r="E14" s="14">
        <f>E15+E16+E17</f>
        <v>500</v>
      </c>
      <c r="F14" s="14">
        <f aca="true" t="shared" si="4" ref="F14:N14">F15+F16+F17</f>
        <v>3076</v>
      </c>
      <c r="G14" s="14">
        <f t="shared" si="4"/>
        <v>4362</v>
      </c>
      <c r="H14" s="14">
        <f>H15+H16+H17</f>
        <v>2528</v>
      </c>
      <c r="I14" s="14">
        <f>I15+I16+I17</f>
        <v>300</v>
      </c>
      <c r="J14" s="14">
        <f>J15+J16+J17</f>
        <v>4433</v>
      </c>
      <c r="K14" s="14">
        <f>K15+K16+K17</f>
        <v>2869</v>
      </c>
      <c r="L14" s="14">
        <f>L15+L16+L17</f>
        <v>4190</v>
      </c>
      <c r="M14" s="14">
        <f t="shared" si="4"/>
        <v>1041</v>
      </c>
      <c r="N14" s="14">
        <f t="shared" si="4"/>
        <v>558</v>
      </c>
      <c r="O14" s="12">
        <f t="shared" si="2"/>
        <v>34145</v>
      </c>
    </row>
    <row r="15" spans="1:26" ht="18.75" customHeight="1">
      <c r="A15" s="15" t="s">
        <v>13</v>
      </c>
      <c r="B15" s="14">
        <v>4161</v>
      </c>
      <c r="C15" s="14">
        <v>2799</v>
      </c>
      <c r="D15" s="14">
        <v>3305</v>
      </c>
      <c r="E15" s="14">
        <v>500</v>
      </c>
      <c r="F15" s="14">
        <v>3073</v>
      </c>
      <c r="G15" s="14">
        <v>4355</v>
      </c>
      <c r="H15" s="14">
        <v>2523</v>
      </c>
      <c r="I15" s="14">
        <v>300</v>
      </c>
      <c r="J15" s="14">
        <v>4431</v>
      </c>
      <c r="K15" s="14">
        <v>2866</v>
      </c>
      <c r="L15" s="14">
        <v>4180</v>
      </c>
      <c r="M15" s="14">
        <v>1040</v>
      </c>
      <c r="N15" s="14">
        <v>555</v>
      </c>
      <c r="O15" s="12">
        <f t="shared" si="2"/>
        <v>34088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</v>
      </c>
      <c r="C16" s="14">
        <v>3</v>
      </c>
      <c r="D16" s="14">
        <v>4</v>
      </c>
      <c r="E16" s="14">
        <v>0</v>
      </c>
      <c r="F16" s="14">
        <v>1</v>
      </c>
      <c r="G16" s="14">
        <v>1</v>
      </c>
      <c r="H16" s="14">
        <v>4</v>
      </c>
      <c r="I16" s="14">
        <v>0</v>
      </c>
      <c r="J16" s="14">
        <v>2</v>
      </c>
      <c r="K16" s="14">
        <v>2</v>
      </c>
      <c r="L16" s="14">
        <v>2</v>
      </c>
      <c r="M16" s="14">
        <v>1</v>
      </c>
      <c r="N16" s="14">
        <v>3</v>
      </c>
      <c r="O16" s="12">
        <f t="shared" si="2"/>
        <v>25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3</v>
      </c>
      <c r="D17" s="14">
        <v>0</v>
      </c>
      <c r="E17" s="14">
        <v>0</v>
      </c>
      <c r="F17" s="14">
        <v>2</v>
      </c>
      <c r="G17" s="14">
        <v>6</v>
      </c>
      <c r="H17" s="14">
        <v>1</v>
      </c>
      <c r="I17" s="14">
        <v>0</v>
      </c>
      <c r="J17" s="14">
        <v>0</v>
      </c>
      <c r="K17" s="14">
        <v>1</v>
      </c>
      <c r="L17" s="14">
        <v>8</v>
      </c>
      <c r="M17" s="14">
        <v>0</v>
      </c>
      <c r="N17" s="14">
        <v>0</v>
      </c>
      <c r="O17" s="12">
        <f t="shared" si="2"/>
        <v>32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51735</v>
      </c>
      <c r="C18" s="18">
        <f>C19+C20+C21</f>
        <v>29345</v>
      </c>
      <c r="D18" s="18">
        <f>D19+D20+D21</f>
        <v>34312</v>
      </c>
      <c r="E18" s="18">
        <f>E19+E20+E21</f>
        <v>5295</v>
      </c>
      <c r="F18" s="18">
        <f aca="true" t="shared" si="5" ref="F18:N18">F19+F20+F21</f>
        <v>32252</v>
      </c>
      <c r="G18" s="18">
        <f t="shared" si="5"/>
        <v>40716</v>
      </c>
      <c r="H18" s="18">
        <f>H19+H20+H21</f>
        <v>29640</v>
      </c>
      <c r="I18" s="18">
        <f>I19+I20+I21</f>
        <v>3464</v>
      </c>
      <c r="J18" s="18">
        <f>J19+J20+J21</f>
        <v>52108</v>
      </c>
      <c r="K18" s="18">
        <f>K19+K20+K21</f>
        <v>29697</v>
      </c>
      <c r="L18" s="18">
        <f>L19+L20+L21</f>
        <v>50038</v>
      </c>
      <c r="M18" s="18">
        <f t="shared" si="5"/>
        <v>13869</v>
      </c>
      <c r="N18" s="18">
        <f t="shared" si="5"/>
        <v>8068</v>
      </c>
      <c r="O18" s="12">
        <f aca="true" t="shared" si="6" ref="O18:O24">SUM(B18:N18)</f>
        <v>380539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30758</v>
      </c>
      <c r="C19" s="14">
        <v>19089</v>
      </c>
      <c r="D19" s="14">
        <v>20192</v>
      </c>
      <c r="E19" s="14">
        <v>3300</v>
      </c>
      <c r="F19" s="14">
        <v>20322</v>
      </c>
      <c r="G19" s="14">
        <v>25317</v>
      </c>
      <c r="H19" s="14">
        <v>18663</v>
      </c>
      <c r="I19" s="14">
        <v>2179</v>
      </c>
      <c r="J19" s="14">
        <v>31173</v>
      </c>
      <c r="K19" s="14">
        <v>17574</v>
      </c>
      <c r="L19" s="14">
        <v>27406</v>
      </c>
      <c r="M19" s="14">
        <v>7791</v>
      </c>
      <c r="N19" s="14">
        <v>4353</v>
      </c>
      <c r="O19" s="12">
        <f t="shared" si="6"/>
        <v>228117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20775</v>
      </c>
      <c r="C20" s="14">
        <v>10138</v>
      </c>
      <c r="D20" s="14">
        <v>14043</v>
      </c>
      <c r="E20" s="14">
        <v>1983</v>
      </c>
      <c r="F20" s="14">
        <v>11830</v>
      </c>
      <c r="G20" s="14">
        <v>15222</v>
      </c>
      <c r="H20" s="14">
        <v>10853</v>
      </c>
      <c r="I20" s="14">
        <v>1272</v>
      </c>
      <c r="J20" s="14">
        <v>20790</v>
      </c>
      <c r="K20" s="14">
        <v>12008</v>
      </c>
      <c r="L20" s="14">
        <v>22444</v>
      </c>
      <c r="M20" s="14">
        <v>6031</v>
      </c>
      <c r="N20" s="14">
        <v>3689</v>
      </c>
      <c r="O20" s="12">
        <f t="shared" si="6"/>
        <v>151078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202</v>
      </c>
      <c r="C21" s="14">
        <v>118</v>
      </c>
      <c r="D21" s="14">
        <v>77</v>
      </c>
      <c r="E21" s="14">
        <v>12</v>
      </c>
      <c r="F21" s="14">
        <v>100</v>
      </c>
      <c r="G21" s="14">
        <v>177</v>
      </c>
      <c r="H21" s="14">
        <v>124</v>
      </c>
      <c r="I21" s="14">
        <v>13</v>
      </c>
      <c r="J21" s="14">
        <v>145</v>
      </c>
      <c r="K21" s="14">
        <v>115</v>
      </c>
      <c r="L21" s="14">
        <v>188</v>
      </c>
      <c r="M21" s="14">
        <v>47</v>
      </c>
      <c r="N21" s="14">
        <v>26</v>
      </c>
      <c r="O21" s="12">
        <f t="shared" si="6"/>
        <v>1344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37978</v>
      </c>
      <c r="C22" s="14">
        <f>C23+C24</f>
        <v>29229</v>
      </c>
      <c r="D22" s="14">
        <f>D23+D24</f>
        <v>32209</v>
      </c>
      <c r="E22" s="14">
        <f>E23+E24</f>
        <v>6223</v>
      </c>
      <c r="F22" s="14">
        <f aca="true" t="shared" si="7" ref="F22:N22">F23+F24</f>
        <v>30928</v>
      </c>
      <c r="G22" s="14">
        <f t="shared" si="7"/>
        <v>45107</v>
      </c>
      <c r="H22" s="14">
        <f>H23+H24</f>
        <v>28345</v>
      </c>
      <c r="I22" s="14">
        <f>I23+I24</f>
        <v>3540</v>
      </c>
      <c r="J22" s="14">
        <f>J23+J24</f>
        <v>32302</v>
      </c>
      <c r="K22" s="14">
        <f>K23+K24</f>
        <v>26845</v>
      </c>
      <c r="L22" s="14">
        <f>L23+L24</f>
        <v>26344</v>
      </c>
      <c r="M22" s="14">
        <f t="shared" si="7"/>
        <v>7269</v>
      </c>
      <c r="N22" s="14">
        <f t="shared" si="7"/>
        <v>3498</v>
      </c>
      <c r="O22" s="12">
        <f t="shared" si="6"/>
        <v>309817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37976</v>
      </c>
      <c r="C23" s="14">
        <v>29229</v>
      </c>
      <c r="D23" s="14">
        <v>32208</v>
      </c>
      <c r="E23" s="14">
        <v>6223</v>
      </c>
      <c r="F23" s="14">
        <v>30927</v>
      </c>
      <c r="G23" s="14">
        <v>45105</v>
      </c>
      <c r="H23" s="14">
        <v>28344</v>
      </c>
      <c r="I23" s="14">
        <v>3540</v>
      </c>
      <c r="J23" s="14">
        <v>32302</v>
      </c>
      <c r="K23" s="14">
        <v>26845</v>
      </c>
      <c r="L23" s="14">
        <v>26344</v>
      </c>
      <c r="M23" s="14">
        <v>7269</v>
      </c>
      <c r="N23" s="14">
        <v>3498</v>
      </c>
      <c r="O23" s="12">
        <f t="shared" si="6"/>
        <v>309810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</v>
      </c>
      <c r="C24" s="14">
        <v>0</v>
      </c>
      <c r="D24" s="14">
        <v>1</v>
      </c>
      <c r="E24" s="14">
        <v>0</v>
      </c>
      <c r="F24" s="14">
        <v>1</v>
      </c>
      <c r="G24" s="14">
        <v>2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2">
        <f t="shared" si="6"/>
        <v>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400174.4608</v>
      </c>
      <c r="C28" s="56">
        <f aca="true" t="shared" si="8" ref="C28:N28">C29+C30</f>
        <v>285051.80819999997</v>
      </c>
      <c r="D28" s="56">
        <f t="shared" si="8"/>
        <v>294225.63240000006</v>
      </c>
      <c r="E28" s="56">
        <f t="shared" si="8"/>
        <v>67312.2378</v>
      </c>
      <c r="F28" s="56">
        <f t="shared" si="8"/>
        <v>297499.67750000005</v>
      </c>
      <c r="G28" s="56">
        <f t="shared" si="8"/>
        <v>334704.2459</v>
      </c>
      <c r="H28" s="56">
        <f t="shared" si="8"/>
        <v>259101.89440000005</v>
      </c>
      <c r="I28" s="56">
        <f t="shared" si="8"/>
        <v>34704.961200000005</v>
      </c>
      <c r="J28" s="56">
        <f t="shared" si="8"/>
        <v>397159.4054</v>
      </c>
      <c r="K28" s="56">
        <f t="shared" si="8"/>
        <v>308326.571</v>
      </c>
      <c r="L28" s="56">
        <f t="shared" si="8"/>
        <v>392038.923</v>
      </c>
      <c r="M28" s="56">
        <f t="shared" si="8"/>
        <v>151222.233</v>
      </c>
      <c r="N28" s="56">
        <f t="shared" si="8"/>
        <v>78157.6654</v>
      </c>
      <c r="O28" s="56">
        <f>SUM(B28:N28)</f>
        <v>3299679.716</v>
      </c>
      <c r="Q28" s="62"/>
    </row>
    <row r="29" spans="1:15" ht="18.75" customHeight="1">
      <c r="A29" s="54" t="s">
        <v>54</v>
      </c>
      <c r="B29" s="52">
        <f aca="true" t="shared" si="9" ref="B29:N29">B26*B7</f>
        <v>395523.6608</v>
      </c>
      <c r="C29" s="52">
        <f t="shared" si="9"/>
        <v>277431.22819999995</v>
      </c>
      <c r="D29" s="52">
        <f t="shared" si="9"/>
        <v>282599.61240000004</v>
      </c>
      <c r="E29" s="52">
        <f t="shared" si="9"/>
        <v>67312.2378</v>
      </c>
      <c r="F29" s="52">
        <f t="shared" si="9"/>
        <v>287302.65750000003</v>
      </c>
      <c r="G29" s="52">
        <f t="shared" si="9"/>
        <v>330037.1459</v>
      </c>
      <c r="H29" s="52">
        <f t="shared" si="9"/>
        <v>255601.22440000004</v>
      </c>
      <c r="I29" s="52">
        <f t="shared" si="9"/>
        <v>34704.961200000005</v>
      </c>
      <c r="J29" s="52">
        <f t="shared" si="9"/>
        <v>384867.8454</v>
      </c>
      <c r="K29" s="52">
        <f t="shared" si="9"/>
        <v>293021.301</v>
      </c>
      <c r="L29" s="52">
        <f t="shared" si="9"/>
        <v>379164.673</v>
      </c>
      <c r="M29" s="52">
        <f t="shared" si="9"/>
        <v>145971.533</v>
      </c>
      <c r="N29" s="52">
        <f t="shared" si="9"/>
        <v>75896.7754</v>
      </c>
      <c r="O29" s="53">
        <f>SUM(B29:N29)</f>
        <v>3209434.8559999997</v>
      </c>
    </row>
    <row r="30" spans="1:26" ht="18.75" customHeight="1">
      <c r="A30" s="17" t="s">
        <v>52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10197.02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90244.85999999999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-58970.2</v>
      </c>
      <c r="C32" s="25">
        <f t="shared" si="10"/>
        <v>-48989.9</v>
      </c>
      <c r="D32" s="25">
        <f t="shared" si="10"/>
        <v>-50395.59</v>
      </c>
      <c r="E32" s="25">
        <f t="shared" si="10"/>
        <v>-5955.5</v>
      </c>
      <c r="F32" s="25">
        <f t="shared" si="10"/>
        <v>-37725.1</v>
      </c>
      <c r="G32" s="25">
        <f t="shared" si="10"/>
        <v>-57423.4</v>
      </c>
      <c r="H32" s="25">
        <f t="shared" si="10"/>
        <v>-47218.3</v>
      </c>
      <c r="I32" s="25">
        <f t="shared" si="10"/>
        <v>-7498.5</v>
      </c>
      <c r="J32" s="25">
        <f t="shared" si="10"/>
        <v>-41034.9</v>
      </c>
      <c r="K32" s="25">
        <f t="shared" si="10"/>
        <v>-42716.2</v>
      </c>
      <c r="L32" s="25">
        <f t="shared" si="10"/>
        <v>-37620.7</v>
      </c>
      <c r="M32" s="25">
        <f t="shared" si="10"/>
        <v>-16714.1</v>
      </c>
      <c r="N32" s="25">
        <f t="shared" si="10"/>
        <v>-10814.5</v>
      </c>
      <c r="O32" s="25">
        <f t="shared" si="10"/>
        <v>-463076.89</v>
      </c>
    </row>
    <row r="33" spans="1:15" ht="18.75" customHeight="1">
      <c r="A33" s="17" t="s">
        <v>55</v>
      </c>
      <c r="B33" s="26">
        <f>+B34</f>
        <v>-58970.2</v>
      </c>
      <c r="C33" s="26">
        <f aca="true" t="shared" si="11" ref="C33:O33">+C34</f>
        <v>-48989.9</v>
      </c>
      <c r="D33" s="26">
        <f t="shared" si="11"/>
        <v>-41417.6</v>
      </c>
      <c r="E33" s="26">
        <f t="shared" si="11"/>
        <v>-5955.5</v>
      </c>
      <c r="F33" s="26">
        <f t="shared" si="11"/>
        <v>-37225.1</v>
      </c>
      <c r="G33" s="26">
        <f t="shared" si="11"/>
        <v>-56923.4</v>
      </c>
      <c r="H33" s="26">
        <f t="shared" si="11"/>
        <v>-47218.3</v>
      </c>
      <c r="I33" s="26">
        <f t="shared" si="11"/>
        <v>-5998.5</v>
      </c>
      <c r="J33" s="26">
        <f t="shared" si="11"/>
        <v>-41034.9</v>
      </c>
      <c r="K33" s="26">
        <f t="shared" si="11"/>
        <v>-42716.2</v>
      </c>
      <c r="L33" s="26">
        <f t="shared" si="11"/>
        <v>-37620.7</v>
      </c>
      <c r="M33" s="26">
        <f t="shared" si="11"/>
        <v>-16714.1</v>
      </c>
      <c r="N33" s="26">
        <f t="shared" si="11"/>
        <v>-10814.5</v>
      </c>
      <c r="O33" s="26">
        <f t="shared" si="11"/>
        <v>-451598.9</v>
      </c>
    </row>
    <row r="34" spans="1:26" ht="18.75" customHeight="1">
      <c r="A34" s="13" t="s">
        <v>56</v>
      </c>
      <c r="B34" s="20">
        <f>ROUND(-B9*$D$3,2)</f>
        <v>-58970.2</v>
      </c>
      <c r="C34" s="20">
        <f>ROUND(-C9*$D$3,2)</f>
        <v>-48989.9</v>
      </c>
      <c r="D34" s="20">
        <f>ROUND(-D9*$D$3,2)</f>
        <v>-41417.6</v>
      </c>
      <c r="E34" s="20">
        <f>ROUND(-E9*$D$3,2)</f>
        <v>-5955.5</v>
      </c>
      <c r="F34" s="20">
        <f aca="true" t="shared" si="12" ref="F34:N34">ROUND(-F9*$D$3,2)</f>
        <v>-37225.1</v>
      </c>
      <c r="G34" s="20">
        <f t="shared" si="12"/>
        <v>-56923.4</v>
      </c>
      <c r="H34" s="20">
        <f t="shared" si="12"/>
        <v>-47218.3</v>
      </c>
      <c r="I34" s="20">
        <f>ROUND(-I9*$D$3,2)</f>
        <v>-5998.5</v>
      </c>
      <c r="J34" s="20">
        <f>ROUND(-J9*$D$3,2)</f>
        <v>-41034.9</v>
      </c>
      <c r="K34" s="20">
        <f>ROUND(-K9*$D$3,2)</f>
        <v>-42716.2</v>
      </c>
      <c r="L34" s="20">
        <f>ROUND(-L9*$D$3,2)</f>
        <v>-37620.7</v>
      </c>
      <c r="M34" s="20">
        <f t="shared" si="12"/>
        <v>-16714.1</v>
      </c>
      <c r="N34" s="20">
        <f t="shared" si="12"/>
        <v>-10814.5</v>
      </c>
      <c r="O34" s="44">
        <f aca="true" t="shared" si="13" ref="O34:O45">SUM(B34:N34)</f>
        <v>-451598.9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-8977.99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-11477.99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-500-8477.99</f>
        <v>-8977.99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-11477.99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341204.2608</v>
      </c>
      <c r="C46" s="29">
        <f t="shared" si="15"/>
        <v>236061.90819999998</v>
      </c>
      <c r="D46" s="29">
        <f t="shared" si="15"/>
        <v>243830.04240000006</v>
      </c>
      <c r="E46" s="29">
        <f t="shared" si="15"/>
        <v>61356.7378</v>
      </c>
      <c r="F46" s="29">
        <f t="shared" si="15"/>
        <v>259774.57750000004</v>
      </c>
      <c r="G46" s="29">
        <f t="shared" si="15"/>
        <v>277280.84589999996</v>
      </c>
      <c r="H46" s="29">
        <f t="shared" si="15"/>
        <v>211883.59440000006</v>
      </c>
      <c r="I46" s="29">
        <f t="shared" si="15"/>
        <v>27206.461200000005</v>
      </c>
      <c r="J46" s="29">
        <f t="shared" si="15"/>
        <v>356124.50539999997</v>
      </c>
      <c r="K46" s="29">
        <f t="shared" si="15"/>
        <v>265610.371</v>
      </c>
      <c r="L46" s="29">
        <f t="shared" si="15"/>
        <v>354418.223</v>
      </c>
      <c r="M46" s="29">
        <f t="shared" si="15"/>
        <v>134508.133</v>
      </c>
      <c r="N46" s="29">
        <f t="shared" si="15"/>
        <v>67343.1654</v>
      </c>
      <c r="O46" s="29">
        <f>SUM(B46:N46)</f>
        <v>2836602.8259999994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341204.26</v>
      </c>
      <c r="C49" s="35">
        <f aca="true" t="shared" si="16" ref="C49:N49">SUM(C50:C63)</f>
        <v>236061.91</v>
      </c>
      <c r="D49" s="35">
        <f t="shared" si="16"/>
        <v>243830.04</v>
      </c>
      <c r="E49" s="35">
        <f t="shared" si="16"/>
        <v>61356.74</v>
      </c>
      <c r="F49" s="35">
        <f t="shared" si="16"/>
        <v>259774.58</v>
      </c>
      <c r="G49" s="35">
        <f t="shared" si="16"/>
        <v>277280.85</v>
      </c>
      <c r="H49" s="35">
        <f t="shared" si="16"/>
        <v>211883.59</v>
      </c>
      <c r="I49" s="35">
        <f t="shared" si="16"/>
        <v>27206.46</v>
      </c>
      <c r="J49" s="35">
        <f t="shared" si="16"/>
        <v>356124.51</v>
      </c>
      <c r="K49" s="35">
        <f t="shared" si="16"/>
        <v>265610.37</v>
      </c>
      <c r="L49" s="35">
        <f t="shared" si="16"/>
        <v>354418.22</v>
      </c>
      <c r="M49" s="35">
        <f t="shared" si="16"/>
        <v>134508.13</v>
      </c>
      <c r="N49" s="35">
        <f t="shared" si="16"/>
        <v>67343.17</v>
      </c>
      <c r="O49" s="29">
        <f>SUM(O50:O63)</f>
        <v>2836602.83</v>
      </c>
      <c r="Q49" s="64"/>
    </row>
    <row r="50" spans="1:18" ht="18.75" customHeight="1">
      <c r="A50" s="17" t="s">
        <v>39</v>
      </c>
      <c r="B50" s="35">
        <v>65395.98</v>
      </c>
      <c r="C50" s="35">
        <v>65021.73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130417.71</v>
      </c>
      <c r="P50"/>
      <c r="Q50" s="64"/>
      <c r="R50" s="65"/>
    </row>
    <row r="51" spans="1:16" ht="18.75" customHeight="1">
      <c r="A51" s="17" t="s">
        <v>40</v>
      </c>
      <c r="B51" s="35">
        <v>275808.28</v>
      </c>
      <c r="C51" s="35">
        <v>171040.18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446848.46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243830.04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243830.04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61356.74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61356.74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259774.58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259774.58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277280.85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277280.85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211883.59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211883.59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27206.46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27206.46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356124.51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356124.51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265610.37</v>
      </c>
      <c r="L59" s="34">
        <v>0</v>
      </c>
      <c r="M59" s="34">
        <v>0</v>
      </c>
      <c r="N59" s="34">
        <v>0</v>
      </c>
      <c r="O59" s="29">
        <f t="shared" si="17"/>
        <v>265610.37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354418.22</v>
      </c>
      <c r="M60" s="34">
        <v>0</v>
      </c>
      <c r="N60" s="34">
        <v>0</v>
      </c>
      <c r="O60" s="26">
        <f t="shared" si="17"/>
        <v>354418.22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134508.13</v>
      </c>
      <c r="N61" s="34">
        <v>0</v>
      </c>
      <c r="O61" s="29">
        <f t="shared" si="17"/>
        <v>134508.13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67343.17</v>
      </c>
      <c r="O62" s="26">
        <f t="shared" si="17"/>
        <v>67343.17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2.4601372954911054</v>
      </c>
      <c r="C67" s="42">
        <v>2.6168900089133547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2.130489976128376</v>
      </c>
      <c r="C68" s="42">
        <v>2.1950999817763126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2.9593000000000003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2019-01-31T17:42:38Z</dcterms:modified>
  <cp:category/>
  <cp:version/>
  <cp:contentType/>
  <cp:contentStatus/>
</cp:coreProperties>
</file>