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<sst xmlns="http://schemas.openxmlformats.org/spreadsheetml/2006/main" count="99" uniqueCount="97">
  <si>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</si>
  <si>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</si>
  <si>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</si>
  <si>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</si>
  <si>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</si>
  <si>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</si>
  <si>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</si>
  <si>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</si>
  <si>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</si>
  <si>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</si>
  <si>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</si>
  <si>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</si>
  <si>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</si>
  <si>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</si>
  <si>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</si>
  <si>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</si>
  <si>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</si>
  <si>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</si>
  <si>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</si>
  <si>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</si>
  <si>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</si>
  <si>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</si>
  <si>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</si>
  <si>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</si>
  <si>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</si>
  <si>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</si>
  <si>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</si>
  <si>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</si>
  <si>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</si>
  <si>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</si>
  <si>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</si>
  <si>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</si>
  <si>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</si>
  <si>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</si>
  <si>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</si>
  <si>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</si>
  <si>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</si>
  <si>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</si>
  <si>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</si>
  <si>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</si>
  <si>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</si>
  <si>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</si>
  <si>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</si>
  <si>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</si>
  <si>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</si>
  <si>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</si>
  <si>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</si>
  <si>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</si>
  <si>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</si>
  <si>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</si>
  <si>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</si>
  <si>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</si>
  <si>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</si>
  <si>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</si>
  <si>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</si>
  <si>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</si>
  <si>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</si>
  <si>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</si>
  <si>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</si>
  <si>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</si>
  <si>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</si>
  <si>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</si>
  <si>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</si>
  <si>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</si>
  <si>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</si>
  <si>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</si>
  <si>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</si>
  <si>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</si>
  <si>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</si>
  <si>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</si>
  <si>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</si>
  <si>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</si>
  <si>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</si>
  <si>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</si>
  <si>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</si>
  <si>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</si>
  <si>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</si>
  <si>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</si>
  <si>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</si>
  <si>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</si>
  <si>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</si>
  <si>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</si>
  <si>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</si>
  <si>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</si>
  <si>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</si>
  <si>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</si>
  <si>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</si>
  <si>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</si>
  <si>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</si>
  <si>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</si>
  <si>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</si>
  <si>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</si>
  <si>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</si>
  <si>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25/01/19 - VENCIMENTO 01/02/19</t>
  </si>
  <si>
    <t>Área 4.0</t>
  </si>
  <si>
    <t>Área 4.1</t>
  </si>
  <si>
    <t>Área 5.1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</si>
</sst>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638175</xdr:colOff>
      <xdr:row>81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638175</xdr:colOff>
      <xdr:row>81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638175</xdr:colOff>
      <xdr:row>81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94</v>
      </c>
      <c r="G6" s="3" t="s">
        <v>95</v>
      </c>
      <c r="H6" s="59" t="s">
        <v>26</v>
      </c>
      <c r="I6" s="59" t="s">
        <v>96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221294</v>
      </c>
      <c r="C7" s="10">
        <f t="shared" si="0"/>
        <v>144888</v>
      </c>
      <c r="D7" s="10">
        <f t="shared" si="0"/>
        <v>183403</v>
      </c>
      <c r="E7" s="10">
        <f t="shared" si="0"/>
        <v>27658</v>
      </c>
      <c r="F7" s="10">
        <f t="shared" si="0"/>
        <v>159704</v>
      </c>
      <c r="G7" s="10">
        <f t="shared" si="0"/>
        <v>221972</v>
      </c>
      <c r="H7" s="10">
        <f t="shared" si="0"/>
        <v>147560</v>
      </c>
      <c r="I7" s="10">
        <f t="shared" si="0"/>
        <v>25222</v>
      </c>
      <c r="J7" s="10">
        <f t="shared" si="0"/>
        <v>207755</v>
      </c>
      <c r="K7" s="10">
        <f t="shared" si="0"/>
        <v>138828</v>
      </c>
      <c r="L7" s="10">
        <f t="shared" si="0"/>
        <v>182167</v>
      </c>
      <c r="M7" s="10">
        <f t="shared" si="0"/>
        <v>60886</v>
      </c>
      <c r="N7" s="10">
        <f t="shared" si="0"/>
        <v>38862</v>
      </c>
      <c r="O7" s="10">
        <f>+O8+O18+O22</f>
        <v>1760199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115600</v>
      </c>
      <c r="C8" s="12">
        <f t="shared" si="1"/>
        <v>78596</v>
      </c>
      <c r="D8" s="12">
        <f t="shared" si="1"/>
        <v>107114</v>
      </c>
      <c r="E8" s="12">
        <f t="shared" si="1"/>
        <v>14518</v>
      </c>
      <c r="F8" s="12">
        <f t="shared" si="1"/>
        <v>86014</v>
      </c>
      <c r="G8" s="12">
        <f t="shared" si="1"/>
        <v>122172</v>
      </c>
      <c r="H8" s="12">
        <f t="shared" si="1"/>
        <v>78240</v>
      </c>
      <c r="I8" s="12">
        <f t="shared" si="1"/>
        <v>13231</v>
      </c>
      <c r="J8" s="12">
        <f t="shared" si="1"/>
        <v>114222</v>
      </c>
      <c r="K8" s="12">
        <f t="shared" si="1"/>
        <v>75183</v>
      </c>
      <c r="L8" s="12">
        <f t="shared" si="1"/>
        <v>95501</v>
      </c>
      <c r="M8" s="12">
        <f t="shared" si="1"/>
        <v>34821</v>
      </c>
      <c r="N8" s="12">
        <f t="shared" si="1"/>
        <v>23562</v>
      </c>
      <c r="O8" s="12">
        <f>SUM(B8:N8)</f>
        <v>958774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88</v>
      </c>
      <c r="B9" s="14">
        <v>14271</v>
      </c>
      <c r="C9" s="14">
        <v>12077</v>
      </c>
      <c r="D9" s="14">
        <v>10389</v>
      </c>
      <c r="E9" s="14">
        <v>1468</v>
      </c>
      <c r="F9" s="14">
        <v>9308</v>
      </c>
      <c r="G9" s="14">
        <v>14936</v>
      </c>
      <c r="H9" s="14">
        <v>12193</v>
      </c>
      <c r="I9" s="14">
        <v>1967</v>
      </c>
      <c r="J9" s="14">
        <v>9362</v>
      </c>
      <c r="K9" s="14">
        <v>10436</v>
      </c>
      <c r="L9" s="14">
        <v>8979</v>
      </c>
      <c r="M9" s="14">
        <v>4431</v>
      </c>
      <c r="N9" s="14">
        <v>3122</v>
      </c>
      <c r="O9" s="12">
        <f aca="true" t="shared" si="2" ref="O9:O17">SUM(B9:N9)</f>
        <v>112939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96650</v>
      </c>
      <c r="C10" s="14">
        <f>C11+C12+C13</f>
        <v>63336</v>
      </c>
      <c r="D10" s="14">
        <f>D11+D12+D13</f>
        <v>92744</v>
      </c>
      <c r="E10" s="14">
        <f>E11+E12+E13</f>
        <v>12501</v>
      </c>
      <c r="F10" s="14">
        <f aca="true" t="shared" si="3" ref="F10:N10">F11+F12+F13</f>
        <v>73155</v>
      </c>
      <c r="G10" s="14">
        <f t="shared" si="3"/>
        <v>102158</v>
      </c>
      <c r="H10" s="14">
        <f>H11+H12+H13</f>
        <v>63184</v>
      </c>
      <c r="I10" s="14">
        <f>I11+I12+I13</f>
        <v>10755</v>
      </c>
      <c r="J10" s="14">
        <f>J11+J12+J13</f>
        <v>100058</v>
      </c>
      <c r="K10" s="14">
        <f>K11+K12+K13</f>
        <v>61484</v>
      </c>
      <c r="L10" s="14">
        <f>L11+L12+L13</f>
        <v>81925</v>
      </c>
      <c r="M10" s="14">
        <f t="shared" si="3"/>
        <v>29143</v>
      </c>
      <c r="N10" s="14">
        <f t="shared" si="3"/>
        <v>19767</v>
      </c>
      <c r="O10" s="12">
        <f t="shared" si="2"/>
        <v>806860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49982</v>
      </c>
      <c r="C11" s="14">
        <v>33621</v>
      </c>
      <c r="D11" s="14">
        <v>46998</v>
      </c>
      <c r="E11" s="14">
        <v>6477</v>
      </c>
      <c r="F11" s="14">
        <v>37821</v>
      </c>
      <c r="G11" s="14">
        <v>52512</v>
      </c>
      <c r="H11" s="14">
        <v>33196</v>
      </c>
      <c r="I11" s="14">
        <v>5689</v>
      </c>
      <c r="J11" s="14">
        <v>52438</v>
      </c>
      <c r="K11" s="14">
        <v>31403</v>
      </c>
      <c r="L11" s="14">
        <v>40820</v>
      </c>
      <c r="M11" s="14">
        <v>13738</v>
      </c>
      <c r="N11" s="14">
        <v>9118</v>
      </c>
      <c r="O11" s="12">
        <f t="shared" si="2"/>
        <v>413813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46159</v>
      </c>
      <c r="C12" s="14">
        <v>29286</v>
      </c>
      <c r="D12" s="14">
        <v>45370</v>
      </c>
      <c r="E12" s="14">
        <v>5939</v>
      </c>
      <c r="F12" s="14">
        <v>34821</v>
      </c>
      <c r="G12" s="14">
        <v>48854</v>
      </c>
      <c r="H12" s="14">
        <v>29640</v>
      </c>
      <c r="I12" s="14">
        <v>4998</v>
      </c>
      <c r="J12" s="14">
        <v>47202</v>
      </c>
      <c r="K12" s="14">
        <v>29709</v>
      </c>
      <c r="L12" s="14">
        <v>40672</v>
      </c>
      <c r="M12" s="14">
        <v>15249</v>
      </c>
      <c r="N12" s="14">
        <v>10539</v>
      </c>
      <c r="O12" s="12">
        <f t="shared" si="2"/>
        <v>388438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509</v>
      </c>
      <c r="C13" s="14">
        <v>429</v>
      </c>
      <c r="D13" s="14">
        <v>376</v>
      </c>
      <c r="E13" s="14">
        <v>85</v>
      </c>
      <c r="F13" s="14">
        <v>513</v>
      </c>
      <c r="G13" s="14">
        <v>792</v>
      </c>
      <c r="H13" s="14">
        <v>348</v>
      </c>
      <c r="I13" s="14">
        <v>68</v>
      </c>
      <c r="J13" s="14">
        <v>418</v>
      </c>
      <c r="K13" s="14">
        <v>372</v>
      </c>
      <c r="L13" s="14">
        <v>433</v>
      </c>
      <c r="M13" s="14">
        <v>156</v>
      </c>
      <c r="N13" s="14">
        <v>110</v>
      </c>
      <c r="O13" s="12">
        <f t="shared" si="2"/>
        <v>4609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4679</v>
      </c>
      <c r="C14" s="14">
        <f>C15+C16+C17</f>
        <v>3183</v>
      </c>
      <c r="D14" s="14">
        <f>D15+D16+D17</f>
        <v>3981</v>
      </c>
      <c r="E14" s="14">
        <f>E15+E16+E17</f>
        <v>549</v>
      </c>
      <c r="F14" s="14">
        <f aca="true" t="shared" si="4" ref="F14:N14">F15+F16+F17</f>
        <v>3551</v>
      </c>
      <c r="G14" s="14">
        <f t="shared" si="4"/>
        <v>5078</v>
      </c>
      <c r="H14" s="14">
        <f>H15+H16+H17</f>
        <v>2863</v>
      </c>
      <c r="I14" s="14">
        <f>I15+I16+I17</f>
        <v>509</v>
      </c>
      <c r="J14" s="14">
        <f>J15+J16+J17</f>
        <v>4802</v>
      </c>
      <c r="K14" s="14">
        <f>K15+K16+K17</f>
        <v>3263</v>
      </c>
      <c r="L14" s="14">
        <f>L15+L16+L17</f>
        <v>4597</v>
      </c>
      <c r="M14" s="14">
        <f t="shared" si="4"/>
        <v>1247</v>
      </c>
      <c r="N14" s="14">
        <f t="shared" si="4"/>
        <v>673</v>
      </c>
      <c r="O14" s="12">
        <f t="shared" si="2"/>
        <v>38975</v>
      </c>
    </row>
    <row r="15" spans="1:26" ht="18.75" customHeight="1">
      <c r="A15" s="15" t="s">
        <v>13</v>
      </c>
      <c r="B15" s="14">
        <v>4663</v>
      </c>
      <c r="C15" s="14">
        <v>3179</v>
      </c>
      <c r="D15" s="14">
        <v>3974</v>
      </c>
      <c r="E15" s="14">
        <v>546</v>
      </c>
      <c r="F15" s="14">
        <v>3545</v>
      </c>
      <c r="G15" s="14">
        <v>5072</v>
      </c>
      <c r="H15" s="14">
        <v>2859</v>
      </c>
      <c r="I15" s="14">
        <v>508</v>
      </c>
      <c r="J15" s="14">
        <v>4800</v>
      </c>
      <c r="K15" s="14">
        <v>3250</v>
      </c>
      <c r="L15" s="14">
        <v>4587</v>
      </c>
      <c r="M15" s="14">
        <v>1246</v>
      </c>
      <c r="N15" s="14">
        <v>667</v>
      </c>
      <c r="O15" s="12">
        <f t="shared" si="2"/>
        <v>38896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5</v>
      </c>
      <c r="C16" s="14">
        <v>1</v>
      </c>
      <c r="D16" s="14">
        <v>3</v>
      </c>
      <c r="E16" s="14">
        <v>0</v>
      </c>
      <c r="F16" s="14">
        <v>0</v>
      </c>
      <c r="G16" s="14">
        <v>4</v>
      </c>
      <c r="H16" s="14">
        <v>3</v>
      </c>
      <c r="I16" s="14">
        <v>1</v>
      </c>
      <c r="J16" s="14">
        <v>0</v>
      </c>
      <c r="K16" s="14">
        <v>10</v>
      </c>
      <c r="L16" s="14">
        <v>5</v>
      </c>
      <c r="M16" s="14">
        <v>1</v>
      </c>
      <c r="N16" s="14">
        <v>5</v>
      </c>
      <c r="O16" s="12">
        <f t="shared" si="2"/>
        <v>38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11</v>
      </c>
      <c r="C17" s="14">
        <v>3</v>
      </c>
      <c r="D17" s="14">
        <v>4</v>
      </c>
      <c r="E17" s="14">
        <v>3</v>
      </c>
      <c r="F17" s="14">
        <v>6</v>
      </c>
      <c r="G17" s="14">
        <v>2</v>
      </c>
      <c r="H17" s="14">
        <v>1</v>
      </c>
      <c r="I17" s="14">
        <v>0</v>
      </c>
      <c r="J17" s="14">
        <v>2</v>
      </c>
      <c r="K17" s="14">
        <v>3</v>
      </c>
      <c r="L17" s="14">
        <v>5</v>
      </c>
      <c r="M17" s="14">
        <v>0</v>
      </c>
      <c r="N17" s="14">
        <v>1</v>
      </c>
      <c r="O17" s="12">
        <f t="shared" si="2"/>
        <v>41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66535</v>
      </c>
      <c r="C18" s="18">
        <f>C19+C20+C21</f>
        <v>36912</v>
      </c>
      <c r="D18" s="18">
        <f>D19+D20+D21</f>
        <v>42462</v>
      </c>
      <c r="E18" s="18">
        <f>E19+E20+E21</f>
        <v>6790</v>
      </c>
      <c r="F18" s="18">
        <f aca="true" t="shared" si="5" ref="F18:N18">F19+F20+F21</f>
        <v>41359</v>
      </c>
      <c r="G18" s="18">
        <f t="shared" si="5"/>
        <v>53417</v>
      </c>
      <c r="H18" s="18">
        <f>H19+H20+H21</f>
        <v>39669</v>
      </c>
      <c r="I18" s="18">
        <f>I19+I20+I21</f>
        <v>6797</v>
      </c>
      <c r="J18" s="18">
        <f>J19+J20+J21</f>
        <v>61418</v>
      </c>
      <c r="K18" s="18">
        <f>K19+K20+K21</f>
        <v>36614</v>
      </c>
      <c r="L18" s="18">
        <f>L19+L20+L21</f>
        <v>60650</v>
      </c>
      <c r="M18" s="18">
        <f t="shared" si="5"/>
        <v>18462</v>
      </c>
      <c r="N18" s="18">
        <f t="shared" si="5"/>
        <v>11128</v>
      </c>
      <c r="O18" s="12">
        <f aca="true" t="shared" si="6" ref="O18:O24">SUM(B18:N18)</f>
        <v>482213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37640</v>
      </c>
      <c r="C19" s="14">
        <v>22970</v>
      </c>
      <c r="D19" s="14">
        <v>23193</v>
      </c>
      <c r="E19" s="14">
        <v>3923</v>
      </c>
      <c r="F19" s="14">
        <v>24448</v>
      </c>
      <c r="G19" s="14">
        <v>30778</v>
      </c>
      <c r="H19" s="14">
        <v>24009</v>
      </c>
      <c r="I19" s="14">
        <v>4172</v>
      </c>
      <c r="J19" s="14">
        <v>35739</v>
      </c>
      <c r="K19" s="14">
        <v>21174</v>
      </c>
      <c r="L19" s="14">
        <v>32928</v>
      </c>
      <c r="M19" s="14">
        <v>10180</v>
      </c>
      <c r="N19" s="14">
        <v>5995</v>
      </c>
      <c r="O19" s="12">
        <f t="shared" si="6"/>
        <v>277149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28655</v>
      </c>
      <c r="C20" s="14">
        <v>13809</v>
      </c>
      <c r="D20" s="14">
        <v>19148</v>
      </c>
      <c r="E20" s="14">
        <v>2840</v>
      </c>
      <c r="F20" s="14">
        <v>16754</v>
      </c>
      <c r="G20" s="14">
        <v>22439</v>
      </c>
      <c r="H20" s="14">
        <v>15532</v>
      </c>
      <c r="I20" s="14">
        <v>2598</v>
      </c>
      <c r="J20" s="14">
        <v>25465</v>
      </c>
      <c r="K20" s="14">
        <v>15298</v>
      </c>
      <c r="L20" s="14">
        <v>27534</v>
      </c>
      <c r="M20" s="14">
        <v>8223</v>
      </c>
      <c r="N20" s="14">
        <v>5099</v>
      </c>
      <c r="O20" s="12">
        <f t="shared" si="6"/>
        <v>203394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240</v>
      </c>
      <c r="C21" s="14">
        <v>133</v>
      </c>
      <c r="D21" s="14">
        <v>121</v>
      </c>
      <c r="E21" s="14">
        <v>27</v>
      </c>
      <c r="F21" s="14">
        <v>157</v>
      </c>
      <c r="G21" s="14">
        <v>200</v>
      </c>
      <c r="H21" s="14">
        <v>128</v>
      </c>
      <c r="I21" s="14">
        <v>27</v>
      </c>
      <c r="J21" s="14">
        <v>214</v>
      </c>
      <c r="K21" s="14">
        <v>142</v>
      </c>
      <c r="L21" s="14">
        <v>188</v>
      </c>
      <c r="M21" s="14">
        <v>59</v>
      </c>
      <c r="N21" s="14">
        <v>34</v>
      </c>
      <c r="O21" s="12">
        <f t="shared" si="6"/>
        <v>1670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39159</v>
      </c>
      <c r="C22" s="14">
        <f>C23+C24</f>
        <v>29380</v>
      </c>
      <c r="D22" s="14">
        <f>D23+D24</f>
        <v>33827</v>
      </c>
      <c r="E22" s="14">
        <f>E23+E24</f>
        <v>6350</v>
      </c>
      <c r="F22" s="14">
        <f aca="true" t="shared" si="7" ref="F22:N22">F23+F24</f>
        <v>32331</v>
      </c>
      <c r="G22" s="14">
        <f t="shared" si="7"/>
        <v>46383</v>
      </c>
      <c r="H22" s="14">
        <f>H23+H24</f>
        <v>29651</v>
      </c>
      <c r="I22" s="14">
        <f>I23+I24</f>
        <v>5194</v>
      </c>
      <c r="J22" s="14">
        <f>J23+J24</f>
        <v>32115</v>
      </c>
      <c r="K22" s="14">
        <f>K23+K24</f>
        <v>27031</v>
      </c>
      <c r="L22" s="14">
        <f>L23+L24</f>
        <v>26016</v>
      </c>
      <c r="M22" s="14">
        <f t="shared" si="7"/>
        <v>7603</v>
      </c>
      <c r="N22" s="14">
        <f t="shared" si="7"/>
        <v>4172</v>
      </c>
      <c r="O22" s="12">
        <f t="shared" si="6"/>
        <v>319212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39159</v>
      </c>
      <c r="C23" s="14">
        <v>29380</v>
      </c>
      <c r="D23" s="14">
        <v>33827</v>
      </c>
      <c r="E23" s="14">
        <v>6350</v>
      </c>
      <c r="F23" s="14">
        <v>32327</v>
      </c>
      <c r="G23" s="14">
        <v>46381</v>
      </c>
      <c r="H23" s="14">
        <v>29649</v>
      </c>
      <c r="I23" s="14">
        <v>5194</v>
      </c>
      <c r="J23" s="14">
        <v>32109</v>
      </c>
      <c r="K23" s="14">
        <v>27030</v>
      </c>
      <c r="L23" s="14">
        <v>26016</v>
      </c>
      <c r="M23" s="14">
        <v>7603</v>
      </c>
      <c r="N23" s="14">
        <v>4172</v>
      </c>
      <c r="O23" s="12">
        <f t="shared" si="6"/>
        <v>319197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0</v>
      </c>
      <c r="C24" s="14">
        <v>0</v>
      </c>
      <c r="D24" s="14">
        <v>0</v>
      </c>
      <c r="E24" s="14">
        <v>0</v>
      </c>
      <c r="F24" s="14">
        <v>4</v>
      </c>
      <c r="G24" s="14">
        <v>2</v>
      </c>
      <c r="H24" s="14">
        <v>2</v>
      </c>
      <c r="I24" s="14">
        <v>0</v>
      </c>
      <c r="J24" s="14">
        <v>6</v>
      </c>
      <c r="K24" s="14">
        <v>1</v>
      </c>
      <c r="L24" s="14">
        <v>0</v>
      </c>
      <c r="M24" s="14">
        <v>0</v>
      </c>
      <c r="N24" s="14">
        <v>0</v>
      </c>
      <c r="O24" s="12">
        <f t="shared" si="6"/>
        <v>15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89</v>
      </c>
      <c r="B28" s="56">
        <f>B29+B30</f>
        <v>488310.9664</v>
      </c>
      <c r="C28" s="56">
        <f aca="true" t="shared" si="8" ref="C28:N28">C29+C30</f>
        <v>340587.69279999996</v>
      </c>
      <c r="D28" s="56">
        <f t="shared" si="8"/>
        <v>371224.2821</v>
      </c>
      <c r="E28" s="56">
        <f t="shared" si="8"/>
        <v>81848.3194</v>
      </c>
      <c r="F28" s="56">
        <f t="shared" si="8"/>
        <v>369770.576</v>
      </c>
      <c r="G28" s="56">
        <f t="shared" si="8"/>
        <v>416713.72359999997</v>
      </c>
      <c r="H28" s="56">
        <f t="shared" si="8"/>
        <v>323351.726</v>
      </c>
      <c r="I28" s="56">
        <f t="shared" si="8"/>
        <v>59904.77220000001</v>
      </c>
      <c r="J28" s="56">
        <f t="shared" si="8"/>
        <v>463826.277</v>
      </c>
      <c r="K28" s="56">
        <f t="shared" si="8"/>
        <v>360237.3188</v>
      </c>
      <c r="L28" s="56">
        <f t="shared" si="8"/>
        <v>455795.0938</v>
      </c>
      <c r="M28" s="56">
        <f t="shared" si="8"/>
        <v>191957.619</v>
      </c>
      <c r="N28" s="56">
        <f t="shared" si="8"/>
        <v>104199.8022</v>
      </c>
      <c r="O28" s="56">
        <f>SUM(B28:N28)</f>
        <v>4027728.1692999997</v>
      </c>
      <c r="Q28" s="62"/>
    </row>
    <row r="29" spans="1:15" ht="18.75" customHeight="1">
      <c r="A29" s="54" t="s">
        <v>54</v>
      </c>
      <c r="B29" s="52">
        <f aca="true" t="shared" si="9" ref="B29:N29">B26*B7</f>
        <v>483660.1664</v>
      </c>
      <c r="C29" s="52">
        <f t="shared" si="9"/>
        <v>332967.11279999994</v>
      </c>
      <c r="D29" s="52">
        <f t="shared" si="9"/>
        <v>359598.2621</v>
      </c>
      <c r="E29" s="52">
        <f t="shared" si="9"/>
        <v>81848.3194</v>
      </c>
      <c r="F29" s="52">
        <f t="shared" si="9"/>
        <v>359573.556</v>
      </c>
      <c r="G29" s="52">
        <f t="shared" si="9"/>
        <v>412046.6236</v>
      </c>
      <c r="H29" s="52">
        <f t="shared" si="9"/>
        <v>319851.05600000004</v>
      </c>
      <c r="I29" s="52">
        <f t="shared" si="9"/>
        <v>59904.77220000001</v>
      </c>
      <c r="J29" s="52">
        <f t="shared" si="9"/>
        <v>451534.717</v>
      </c>
      <c r="K29" s="52">
        <f t="shared" si="9"/>
        <v>344932.0488</v>
      </c>
      <c r="L29" s="52">
        <f t="shared" si="9"/>
        <v>442920.8438</v>
      </c>
      <c r="M29" s="52">
        <f t="shared" si="9"/>
        <v>186706.919</v>
      </c>
      <c r="N29" s="52">
        <f t="shared" si="9"/>
        <v>101938.9122</v>
      </c>
      <c r="O29" s="53">
        <f>SUM(B29:N29)</f>
        <v>3937483.3093</v>
      </c>
    </row>
    <row r="30" spans="1:26" ht="18.75" customHeight="1">
      <c r="A30" s="17" t="s">
        <v>52</v>
      </c>
      <c r="B30" s="52">
        <v>4650.8</v>
      </c>
      <c r="C30" s="52">
        <v>7620.58</v>
      </c>
      <c r="D30" s="52">
        <v>11626.02</v>
      </c>
      <c r="E30" s="52">
        <v>0</v>
      </c>
      <c r="F30" s="52">
        <v>10197.02</v>
      </c>
      <c r="G30" s="52">
        <v>4667.1</v>
      </c>
      <c r="H30" s="52">
        <v>3500.67</v>
      </c>
      <c r="I30" s="52">
        <v>0</v>
      </c>
      <c r="J30" s="52">
        <v>12291.56</v>
      </c>
      <c r="K30" s="52">
        <v>15305.27</v>
      </c>
      <c r="L30" s="52">
        <v>12874.25</v>
      </c>
      <c r="M30" s="52">
        <v>5250.7</v>
      </c>
      <c r="N30" s="52">
        <v>2260.89</v>
      </c>
      <c r="O30" s="53">
        <f>SUM(B30:N30)</f>
        <v>90244.85999999999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87</v>
      </c>
      <c r="B32" s="25">
        <f aca="true" t="shared" si="10" ref="B32:O32">+B33+B35+B42+B43+B44-B45</f>
        <v>-61365.3</v>
      </c>
      <c r="C32" s="25">
        <f t="shared" si="10"/>
        <v>-51931.1</v>
      </c>
      <c r="D32" s="25">
        <f t="shared" si="10"/>
        <v>-55960.649999999994</v>
      </c>
      <c r="E32" s="25">
        <f t="shared" si="10"/>
        <v>-6312.4</v>
      </c>
      <c r="F32" s="25">
        <f t="shared" si="10"/>
        <v>-40524.4</v>
      </c>
      <c r="G32" s="25">
        <f t="shared" si="10"/>
        <v>-64724.8</v>
      </c>
      <c r="H32" s="25">
        <f t="shared" si="10"/>
        <v>-52429.9</v>
      </c>
      <c r="I32" s="25">
        <f t="shared" si="10"/>
        <v>-9958.1</v>
      </c>
      <c r="J32" s="25">
        <f t="shared" si="10"/>
        <v>-40256.6</v>
      </c>
      <c r="K32" s="25">
        <f t="shared" si="10"/>
        <v>-44874.8</v>
      </c>
      <c r="L32" s="25">
        <f t="shared" si="10"/>
        <v>-38609.7</v>
      </c>
      <c r="M32" s="25">
        <f t="shared" si="10"/>
        <v>-19053.3</v>
      </c>
      <c r="N32" s="25">
        <f t="shared" si="10"/>
        <v>-13424.6</v>
      </c>
      <c r="O32" s="25">
        <f t="shared" si="10"/>
        <v>-499425.6499999999</v>
      </c>
    </row>
    <row r="33" spans="1:15" ht="18.75" customHeight="1">
      <c r="A33" s="17" t="s">
        <v>55</v>
      </c>
      <c r="B33" s="26">
        <f>+B34</f>
        <v>-61365.3</v>
      </c>
      <c r="C33" s="26">
        <f aca="true" t="shared" si="11" ref="C33:O33">+C34</f>
        <v>-51931.1</v>
      </c>
      <c r="D33" s="26">
        <f t="shared" si="11"/>
        <v>-44672.7</v>
      </c>
      <c r="E33" s="26">
        <f t="shared" si="11"/>
        <v>-6312.4</v>
      </c>
      <c r="F33" s="26">
        <f t="shared" si="11"/>
        <v>-40024.4</v>
      </c>
      <c r="G33" s="26">
        <f t="shared" si="11"/>
        <v>-64224.8</v>
      </c>
      <c r="H33" s="26">
        <f t="shared" si="11"/>
        <v>-52429.9</v>
      </c>
      <c r="I33" s="26">
        <f t="shared" si="11"/>
        <v>-8458.1</v>
      </c>
      <c r="J33" s="26">
        <f t="shared" si="11"/>
        <v>-40256.6</v>
      </c>
      <c r="K33" s="26">
        <f t="shared" si="11"/>
        <v>-44874.8</v>
      </c>
      <c r="L33" s="26">
        <f t="shared" si="11"/>
        <v>-38609.7</v>
      </c>
      <c r="M33" s="26">
        <f t="shared" si="11"/>
        <v>-19053.3</v>
      </c>
      <c r="N33" s="26">
        <f t="shared" si="11"/>
        <v>-13424.6</v>
      </c>
      <c r="O33" s="26">
        <f t="shared" si="11"/>
        <v>-485637.6999999999</v>
      </c>
    </row>
    <row r="34" spans="1:26" ht="18.75" customHeight="1">
      <c r="A34" s="13" t="s">
        <v>56</v>
      </c>
      <c r="B34" s="20">
        <f>ROUND(-B9*$D$3,2)</f>
        <v>-61365.3</v>
      </c>
      <c r="C34" s="20">
        <f>ROUND(-C9*$D$3,2)</f>
        <v>-51931.1</v>
      </c>
      <c r="D34" s="20">
        <f>ROUND(-D9*$D$3,2)</f>
        <v>-44672.7</v>
      </c>
      <c r="E34" s="20">
        <f>ROUND(-E9*$D$3,2)</f>
        <v>-6312.4</v>
      </c>
      <c r="F34" s="20">
        <f aca="true" t="shared" si="12" ref="F34:N34">ROUND(-F9*$D$3,2)</f>
        <v>-40024.4</v>
      </c>
      <c r="G34" s="20">
        <f t="shared" si="12"/>
        <v>-64224.8</v>
      </c>
      <c r="H34" s="20">
        <f t="shared" si="12"/>
        <v>-52429.9</v>
      </c>
      <c r="I34" s="20">
        <f>ROUND(-I9*$D$3,2)</f>
        <v>-8458.1</v>
      </c>
      <c r="J34" s="20">
        <f>ROUND(-J9*$D$3,2)</f>
        <v>-40256.6</v>
      </c>
      <c r="K34" s="20">
        <f>ROUND(-K9*$D$3,2)</f>
        <v>-44874.8</v>
      </c>
      <c r="L34" s="20">
        <f>ROUND(-L9*$D$3,2)</f>
        <v>-38609.7</v>
      </c>
      <c r="M34" s="20">
        <f t="shared" si="12"/>
        <v>-19053.3</v>
      </c>
      <c r="N34" s="20">
        <f t="shared" si="12"/>
        <v>-13424.6</v>
      </c>
      <c r="O34" s="44">
        <f aca="true" t="shared" si="13" ref="O34:O45">SUM(B34:N34)</f>
        <v>-485637.6999999999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57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-11287.95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-13787.95</v>
      </c>
    </row>
    <row r="36" spans="1:26" ht="18.75" customHeight="1">
      <c r="A36" s="13" t="s">
        <v>58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59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60</v>
      </c>
      <c r="B38" s="24">
        <v>0</v>
      </c>
      <c r="C38" s="24">
        <v>0</v>
      </c>
      <c r="D38" s="24">
        <f>-500-10787.95</f>
        <v>-11287.95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-13787.95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61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64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92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63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65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66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67</v>
      </c>
      <c r="B46" s="29">
        <f aca="true" t="shared" si="15" ref="B46:N46">+B28+B32</f>
        <v>426945.6664</v>
      </c>
      <c r="C46" s="29">
        <f t="shared" si="15"/>
        <v>288656.5928</v>
      </c>
      <c r="D46" s="29">
        <f t="shared" si="15"/>
        <v>315263.63210000005</v>
      </c>
      <c r="E46" s="29">
        <f t="shared" si="15"/>
        <v>75535.9194</v>
      </c>
      <c r="F46" s="29">
        <f t="shared" si="15"/>
        <v>329246.176</v>
      </c>
      <c r="G46" s="29">
        <f t="shared" si="15"/>
        <v>351988.9236</v>
      </c>
      <c r="H46" s="29">
        <f t="shared" si="15"/>
        <v>270921.826</v>
      </c>
      <c r="I46" s="29">
        <f t="shared" si="15"/>
        <v>49946.67220000001</v>
      </c>
      <c r="J46" s="29">
        <f t="shared" si="15"/>
        <v>423569.677</v>
      </c>
      <c r="K46" s="29">
        <f t="shared" si="15"/>
        <v>315362.5188</v>
      </c>
      <c r="L46" s="29">
        <f t="shared" si="15"/>
        <v>417185.39379999996</v>
      </c>
      <c r="M46" s="29">
        <f t="shared" si="15"/>
        <v>172904.31900000002</v>
      </c>
      <c r="N46" s="29">
        <f t="shared" si="15"/>
        <v>90775.2022</v>
      </c>
      <c r="O46" s="29">
        <f>SUM(B46:N46)</f>
        <v>3528302.5193000007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68</v>
      </c>
      <c r="B49" s="35">
        <f>SUM(B50:B63)</f>
        <v>426945.66</v>
      </c>
      <c r="C49" s="35">
        <f aca="true" t="shared" si="16" ref="C49:N49">SUM(C50:C63)</f>
        <v>288656.59</v>
      </c>
      <c r="D49" s="35">
        <f t="shared" si="16"/>
        <v>315263.63</v>
      </c>
      <c r="E49" s="35">
        <f t="shared" si="16"/>
        <v>75535.92</v>
      </c>
      <c r="F49" s="35">
        <f t="shared" si="16"/>
        <v>329246.18</v>
      </c>
      <c r="G49" s="35">
        <f t="shared" si="16"/>
        <v>351988.92</v>
      </c>
      <c r="H49" s="35">
        <f t="shared" si="16"/>
        <v>270921.83</v>
      </c>
      <c r="I49" s="35">
        <f t="shared" si="16"/>
        <v>49946.67</v>
      </c>
      <c r="J49" s="35">
        <f t="shared" si="16"/>
        <v>423569.67</v>
      </c>
      <c r="K49" s="35">
        <f t="shared" si="16"/>
        <v>315362.52</v>
      </c>
      <c r="L49" s="35">
        <f t="shared" si="16"/>
        <v>417185.39</v>
      </c>
      <c r="M49" s="35">
        <f t="shared" si="16"/>
        <v>172904.32</v>
      </c>
      <c r="N49" s="35">
        <f t="shared" si="16"/>
        <v>90775.2</v>
      </c>
      <c r="O49" s="29">
        <f>SUM(O50:O63)</f>
        <v>3528302.5</v>
      </c>
      <c r="Q49" s="64"/>
    </row>
    <row r="50" spans="1:18" ht="18.75" customHeight="1">
      <c r="A50" s="17" t="s">
        <v>39</v>
      </c>
      <c r="B50" s="35">
        <v>84831.99</v>
      </c>
      <c r="C50" s="35">
        <v>77626.89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162458.88</v>
      </c>
      <c r="P50"/>
      <c r="Q50" s="64"/>
      <c r="R50" s="65"/>
    </row>
    <row r="51" spans="1:16" ht="18.75" customHeight="1">
      <c r="A51" s="17" t="s">
        <v>40</v>
      </c>
      <c r="B51" s="35">
        <v>342113.67</v>
      </c>
      <c r="C51" s="35">
        <v>211029.7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553143.37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315263.63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315263.63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75535.92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75535.92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329246.18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329246.18</v>
      </c>
      <c r="S54"/>
    </row>
    <row r="55" spans="1:20" ht="18.75" customHeight="1">
      <c r="A55" s="17" t="s">
        <v>69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351988.92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351988.92</v>
      </c>
      <c r="T55"/>
    </row>
    <row r="56" spans="1:21" ht="18.75" customHeight="1">
      <c r="A56" s="17" t="s">
        <v>73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270921.83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270921.83</v>
      </c>
      <c r="U56"/>
    </row>
    <row r="57" spans="1:21" ht="18.75" customHeight="1">
      <c r="A57" s="17" t="s">
        <v>70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49946.67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49946.67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423569.67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423569.67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315362.52</v>
      </c>
      <c r="L59" s="34">
        <v>0</v>
      </c>
      <c r="M59" s="34">
        <v>0</v>
      </c>
      <c r="N59" s="34">
        <v>0</v>
      </c>
      <c r="O59" s="29">
        <f t="shared" si="17"/>
        <v>315362.52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417185.39</v>
      </c>
      <c r="M60" s="34">
        <v>0</v>
      </c>
      <c r="N60" s="34">
        <v>0</v>
      </c>
      <c r="O60" s="26">
        <f t="shared" si="17"/>
        <v>417185.39</v>
      </c>
      <c r="X60"/>
    </row>
    <row r="61" spans="1:25" ht="18.75" customHeight="1">
      <c r="A61" s="17" t="s">
        <v>71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172904.32</v>
      </c>
      <c r="N61" s="34">
        <v>0</v>
      </c>
      <c r="O61" s="29">
        <f t="shared" si="17"/>
        <v>172904.32</v>
      </c>
      <c r="Y61"/>
    </row>
    <row r="62" spans="1:26" ht="18.75" customHeight="1">
      <c r="A62" s="17" t="s">
        <v>72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90775.2</v>
      </c>
      <c r="O62" s="26">
        <f t="shared" si="17"/>
        <v>90775.2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91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74</v>
      </c>
      <c r="B67" s="42">
        <v>2.4456112963480767</v>
      </c>
      <c r="C67" s="42">
        <v>2.6301609376741317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75</v>
      </c>
      <c r="B68" s="42">
        <v>2.130489981653366</v>
      </c>
      <c r="C68" s="42">
        <v>2.1951000082822594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76</v>
      </c>
      <c r="B69" s="42">
        <v>0</v>
      </c>
      <c r="C69" s="42">
        <v>0</v>
      </c>
      <c r="D69" s="22">
        <f>(D$29/D$7)</f>
        <v>1.9606999999999999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77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78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79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80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86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81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82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83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84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85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90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2019-01-31T17:37:37Z</dcterms:modified>
  <cp:category/>
  <cp:version/>
  <cp:contentType/>
  <cp:contentStatus/>
</cp:coreProperties>
</file>