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<sst xmlns="http://schemas.openxmlformats.org/spreadsheetml/2006/main" count="99" uniqueCount="97">
  <si>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</si>
  <si>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</si>
  <si>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</si>
  <si>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</si>
  <si>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</si>
  <si>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</si>
  <si>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</si>
  <si>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</si>
  <si>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</si>
  <si>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</si>
  <si>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</si>
  <si>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</si>
  <si>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</si>
  <si>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</si>
  <si>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</si>
  <si>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</si>
  <si>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</si>
  <si>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</si>
  <si>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</si>
  <si>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</si>
  <si>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</si>
  <si>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</si>
  <si>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</si>
  <si>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</si>
  <si>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</si>
  <si>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</si>
  <si>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</si>
  <si>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</si>
  <si>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</si>
  <si>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</si>
  <si>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</si>
  <si>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</si>
  <si>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</si>
  <si>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</si>
  <si>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</si>
  <si>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</si>
  <si>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</si>
  <si>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</si>
  <si>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</si>
  <si>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</si>
  <si>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</si>
  <si>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</si>
  <si>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</si>
  <si>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</si>
  <si>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</si>
  <si>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</si>
  <si>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</si>
  <si>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</si>
  <si>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</si>
  <si>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</si>
  <si>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</si>
  <si>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</si>
  <si>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</si>
  <si>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</si>
  <si>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</si>
  <si>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</si>
  <si>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</si>
  <si>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</si>
  <si>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</si>
  <si>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</si>
  <si>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</si>
  <si>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</si>
  <si>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</si>
  <si>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</si>
  <si>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</si>
  <si>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</si>
  <si>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</si>
  <si>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</si>
  <si>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</si>
  <si>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</si>
  <si>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</si>
  <si>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</si>
  <si>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</si>
  <si>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</si>
  <si>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</si>
  <si>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</si>
  <si>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</si>
  <si>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</si>
  <si>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</si>
  <si>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</si>
  <si>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</si>
  <si>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</si>
  <si>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</si>
  <si>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</si>
  <si>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</si>
  <si>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</si>
  <si>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</si>
  <si>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</si>
  <si>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</si>
  <si>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</si>
  <si>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</si>
  <si>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</si>
  <si>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</si>
  <si>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</si>
  <si>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</si>
  <si>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</si>
  <si>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21/01/19 - VENCIMENTO 29/01/19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</si>
</sst>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431706</v>
      </c>
      <c r="C7" s="10">
        <f t="shared" si="0"/>
        <v>315010</v>
      </c>
      <c r="D7" s="10">
        <f t="shared" si="0"/>
        <v>334258</v>
      </c>
      <c r="E7" s="10">
        <f t="shared" si="0"/>
        <v>59796</v>
      </c>
      <c r="F7" s="10">
        <f t="shared" si="0"/>
        <v>285911</v>
      </c>
      <c r="G7" s="10">
        <f t="shared" si="0"/>
        <v>454181</v>
      </c>
      <c r="H7" s="10">
        <f t="shared" si="0"/>
        <v>311717</v>
      </c>
      <c r="I7" s="10">
        <f t="shared" si="0"/>
        <v>65280</v>
      </c>
      <c r="J7" s="10">
        <f t="shared" si="0"/>
        <v>391827</v>
      </c>
      <c r="K7" s="10">
        <f t="shared" si="0"/>
        <v>268466</v>
      </c>
      <c r="L7" s="10">
        <f t="shared" si="0"/>
        <v>327541</v>
      </c>
      <c r="M7" s="10">
        <f t="shared" si="0"/>
        <v>123927</v>
      </c>
      <c r="N7" s="10">
        <f t="shared" si="0"/>
        <v>86218</v>
      </c>
      <c r="O7" s="10">
        <f>+O8+O18+O22</f>
        <v>3455838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218938</v>
      </c>
      <c r="C8" s="12">
        <f t="shared" si="1"/>
        <v>168980</v>
      </c>
      <c r="D8" s="12">
        <f t="shared" si="1"/>
        <v>195587</v>
      </c>
      <c r="E8" s="12">
        <f t="shared" si="1"/>
        <v>31367</v>
      </c>
      <c r="F8" s="12">
        <f t="shared" si="1"/>
        <v>156430</v>
      </c>
      <c r="G8" s="12">
        <f t="shared" si="1"/>
        <v>249348</v>
      </c>
      <c r="H8" s="12">
        <f t="shared" si="1"/>
        <v>161461</v>
      </c>
      <c r="I8" s="12">
        <f t="shared" si="1"/>
        <v>34603</v>
      </c>
      <c r="J8" s="12">
        <f t="shared" si="1"/>
        <v>216776</v>
      </c>
      <c r="K8" s="12">
        <f t="shared" si="1"/>
        <v>144981</v>
      </c>
      <c r="L8" s="12">
        <f t="shared" si="1"/>
        <v>168947</v>
      </c>
      <c r="M8" s="12">
        <f t="shared" si="1"/>
        <v>69885</v>
      </c>
      <c r="N8" s="12">
        <f t="shared" si="1"/>
        <v>52094</v>
      </c>
      <c r="O8" s="12">
        <f>SUM(B8:N8)</f>
        <v>1869397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22888</v>
      </c>
      <c r="C9" s="14">
        <v>21248</v>
      </c>
      <c r="D9" s="14">
        <v>15884</v>
      </c>
      <c r="E9" s="14">
        <v>3052</v>
      </c>
      <c r="F9" s="14">
        <v>14132</v>
      </c>
      <c r="G9" s="14">
        <v>23493</v>
      </c>
      <c r="H9" s="14">
        <v>20459</v>
      </c>
      <c r="I9" s="14">
        <v>4146</v>
      </c>
      <c r="J9" s="14">
        <v>14853</v>
      </c>
      <c r="K9" s="14">
        <v>16984</v>
      </c>
      <c r="L9" s="14">
        <v>13670</v>
      </c>
      <c r="M9" s="14">
        <v>7846</v>
      </c>
      <c r="N9" s="14">
        <v>6402</v>
      </c>
      <c r="O9" s="12">
        <f aca="true" t="shared" si="2" ref="O9:O17">SUM(B9:N9)</f>
        <v>185057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187820</v>
      </c>
      <c r="C10" s="14">
        <f>C11+C12+C13</f>
        <v>141380</v>
      </c>
      <c r="D10" s="14">
        <f>D11+D12+D13</f>
        <v>172916</v>
      </c>
      <c r="E10" s="14">
        <f>E11+E12+E13</f>
        <v>27221</v>
      </c>
      <c r="F10" s="14">
        <f aca="true" t="shared" si="3" ref="F10:N10">F11+F12+F13</f>
        <v>136222</v>
      </c>
      <c r="G10" s="14">
        <f t="shared" si="3"/>
        <v>215425</v>
      </c>
      <c r="H10" s="14">
        <f>H11+H12+H13</f>
        <v>135189</v>
      </c>
      <c r="I10" s="14">
        <f>I11+I12+I13</f>
        <v>29202</v>
      </c>
      <c r="J10" s="14">
        <f>J11+J12+J13</f>
        <v>193599</v>
      </c>
      <c r="K10" s="14">
        <f>K11+K12+K13</f>
        <v>122463</v>
      </c>
      <c r="L10" s="14">
        <f>L11+L12+L13</f>
        <v>148086</v>
      </c>
      <c r="M10" s="14">
        <f t="shared" si="3"/>
        <v>59607</v>
      </c>
      <c r="N10" s="14">
        <f t="shared" si="3"/>
        <v>44200</v>
      </c>
      <c r="O10" s="12">
        <f t="shared" si="2"/>
        <v>1613330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96385</v>
      </c>
      <c r="C11" s="14">
        <v>74530</v>
      </c>
      <c r="D11" s="14">
        <v>86220</v>
      </c>
      <c r="E11" s="14">
        <v>14218</v>
      </c>
      <c r="F11" s="14">
        <v>68807</v>
      </c>
      <c r="G11" s="14">
        <v>109710</v>
      </c>
      <c r="H11" s="14">
        <v>72017</v>
      </c>
      <c r="I11" s="14">
        <v>15566</v>
      </c>
      <c r="J11" s="14">
        <v>100632</v>
      </c>
      <c r="K11" s="14">
        <v>62677</v>
      </c>
      <c r="L11" s="14">
        <v>75631</v>
      </c>
      <c r="M11" s="14">
        <v>29934</v>
      </c>
      <c r="N11" s="14">
        <v>21182</v>
      </c>
      <c r="O11" s="12">
        <f t="shared" si="2"/>
        <v>827509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90069</v>
      </c>
      <c r="C12" s="14">
        <v>65532</v>
      </c>
      <c r="D12" s="14">
        <v>85913</v>
      </c>
      <c r="E12" s="14">
        <v>12796</v>
      </c>
      <c r="F12" s="14">
        <v>66329</v>
      </c>
      <c r="G12" s="14">
        <v>103582</v>
      </c>
      <c r="H12" s="14">
        <v>62157</v>
      </c>
      <c r="I12" s="14">
        <v>13370</v>
      </c>
      <c r="J12" s="14">
        <v>91887</v>
      </c>
      <c r="K12" s="14">
        <v>58843</v>
      </c>
      <c r="L12" s="14">
        <v>71419</v>
      </c>
      <c r="M12" s="14">
        <v>29240</v>
      </c>
      <c r="N12" s="14">
        <v>22714</v>
      </c>
      <c r="O12" s="12">
        <f t="shared" si="2"/>
        <v>773851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1366</v>
      </c>
      <c r="C13" s="14">
        <v>1318</v>
      </c>
      <c r="D13" s="14">
        <v>783</v>
      </c>
      <c r="E13" s="14">
        <v>207</v>
      </c>
      <c r="F13" s="14">
        <v>1086</v>
      </c>
      <c r="G13" s="14">
        <v>2133</v>
      </c>
      <c r="H13" s="14">
        <v>1015</v>
      </c>
      <c r="I13" s="14">
        <v>266</v>
      </c>
      <c r="J13" s="14">
        <v>1080</v>
      </c>
      <c r="K13" s="14">
        <v>943</v>
      </c>
      <c r="L13" s="14">
        <v>1036</v>
      </c>
      <c r="M13" s="14">
        <v>433</v>
      </c>
      <c r="N13" s="14">
        <v>304</v>
      </c>
      <c r="O13" s="12">
        <f t="shared" si="2"/>
        <v>11970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8230</v>
      </c>
      <c r="C14" s="14">
        <f>C15+C16+C17</f>
        <v>6352</v>
      </c>
      <c r="D14" s="14">
        <f>D15+D16+D17</f>
        <v>6787</v>
      </c>
      <c r="E14" s="14">
        <f>E15+E16+E17</f>
        <v>1094</v>
      </c>
      <c r="F14" s="14">
        <f aca="true" t="shared" si="4" ref="F14:N14">F15+F16+F17</f>
        <v>6076</v>
      </c>
      <c r="G14" s="14">
        <f t="shared" si="4"/>
        <v>10430</v>
      </c>
      <c r="H14" s="14">
        <f>H15+H16+H17</f>
        <v>5813</v>
      </c>
      <c r="I14" s="14">
        <f>I15+I16+I17</f>
        <v>1255</v>
      </c>
      <c r="J14" s="14">
        <f>J15+J16+J17</f>
        <v>8324</v>
      </c>
      <c r="K14" s="14">
        <f>K15+K16+K17</f>
        <v>5534</v>
      </c>
      <c r="L14" s="14">
        <f>L15+L16+L17</f>
        <v>7191</v>
      </c>
      <c r="M14" s="14">
        <f t="shared" si="4"/>
        <v>2432</v>
      </c>
      <c r="N14" s="14">
        <f t="shared" si="4"/>
        <v>1492</v>
      </c>
      <c r="O14" s="12">
        <f t="shared" si="2"/>
        <v>71010</v>
      </c>
    </row>
    <row r="15" spans="1:26" ht="18.75" customHeight="1">
      <c r="A15" s="15" t="s">
        <v>13</v>
      </c>
      <c r="B15" s="14">
        <v>8204</v>
      </c>
      <c r="C15" s="14">
        <v>6341</v>
      </c>
      <c r="D15" s="14">
        <v>6782</v>
      </c>
      <c r="E15" s="14">
        <v>1092</v>
      </c>
      <c r="F15" s="14">
        <v>6061</v>
      </c>
      <c r="G15" s="14">
        <v>10423</v>
      </c>
      <c r="H15" s="14">
        <v>5791</v>
      </c>
      <c r="I15" s="14">
        <v>1255</v>
      </c>
      <c r="J15" s="14">
        <v>8316</v>
      </c>
      <c r="K15" s="14">
        <v>5518</v>
      </c>
      <c r="L15" s="14">
        <v>7179</v>
      </c>
      <c r="M15" s="14">
        <v>2421</v>
      </c>
      <c r="N15" s="14">
        <v>1486</v>
      </c>
      <c r="O15" s="12">
        <f t="shared" si="2"/>
        <v>70869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13</v>
      </c>
      <c r="C16" s="14">
        <v>6</v>
      </c>
      <c r="D16" s="14">
        <v>5</v>
      </c>
      <c r="E16" s="14">
        <v>0</v>
      </c>
      <c r="F16" s="14">
        <v>6</v>
      </c>
      <c r="G16" s="14">
        <v>4</v>
      </c>
      <c r="H16" s="14">
        <v>15</v>
      </c>
      <c r="I16" s="14">
        <v>0</v>
      </c>
      <c r="J16" s="14">
        <v>5</v>
      </c>
      <c r="K16" s="14">
        <v>11</v>
      </c>
      <c r="L16" s="14">
        <v>7</v>
      </c>
      <c r="M16" s="14">
        <v>6</v>
      </c>
      <c r="N16" s="14">
        <v>2</v>
      </c>
      <c r="O16" s="12">
        <f t="shared" si="2"/>
        <v>80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5</v>
      </c>
      <c r="D17" s="14">
        <v>0</v>
      </c>
      <c r="E17" s="14">
        <v>2</v>
      </c>
      <c r="F17" s="14">
        <v>9</v>
      </c>
      <c r="G17" s="14">
        <v>3</v>
      </c>
      <c r="H17" s="14">
        <v>7</v>
      </c>
      <c r="I17" s="14">
        <v>0</v>
      </c>
      <c r="J17" s="14">
        <v>3</v>
      </c>
      <c r="K17" s="14">
        <v>5</v>
      </c>
      <c r="L17" s="14">
        <v>5</v>
      </c>
      <c r="M17" s="14">
        <v>5</v>
      </c>
      <c r="N17" s="14">
        <v>4</v>
      </c>
      <c r="O17" s="12">
        <f t="shared" si="2"/>
        <v>61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141712</v>
      </c>
      <c r="C18" s="18">
        <f>C19+C20+C21</f>
        <v>85995</v>
      </c>
      <c r="D18" s="18">
        <f>D19+D20+D21</f>
        <v>80471</v>
      </c>
      <c r="E18" s="18">
        <f>E19+E20+E21</f>
        <v>14992</v>
      </c>
      <c r="F18" s="18">
        <f aca="true" t="shared" si="5" ref="F18:N18">F19+F20+F21</f>
        <v>74119</v>
      </c>
      <c r="G18" s="18">
        <f t="shared" si="5"/>
        <v>115067</v>
      </c>
      <c r="H18" s="18">
        <f>H19+H20+H21</f>
        <v>90984</v>
      </c>
      <c r="I18" s="18">
        <f>I19+I20+I21</f>
        <v>18008</v>
      </c>
      <c r="J18" s="18">
        <f>J19+J20+J21</f>
        <v>115759</v>
      </c>
      <c r="K18" s="18">
        <f>K19+K20+K21</f>
        <v>75438</v>
      </c>
      <c r="L18" s="18">
        <f>L19+L20+L21</f>
        <v>112096</v>
      </c>
      <c r="M18" s="18">
        <f t="shared" si="5"/>
        <v>39083</v>
      </c>
      <c r="N18" s="18">
        <f t="shared" si="5"/>
        <v>25331</v>
      </c>
      <c r="O18" s="12">
        <f aca="true" t="shared" si="6" ref="O18:O24">SUM(B18:N18)</f>
        <v>989055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79839</v>
      </c>
      <c r="C19" s="14">
        <v>52376</v>
      </c>
      <c r="D19" s="14">
        <v>47145</v>
      </c>
      <c r="E19" s="14">
        <v>9096</v>
      </c>
      <c r="F19" s="14">
        <v>43658</v>
      </c>
      <c r="G19" s="14">
        <v>67805</v>
      </c>
      <c r="H19" s="14">
        <v>54333</v>
      </c>
      <c r="I19" s="14">
        <v>10982</v>
      </c>
      <c r="J19" s="14">
        <v>68284</v>
      </c>
      <c r="K19" s="14">
        <v>43719</v>
      </c>
      <c r="L19" s="14">
        <v>63118</v>
      </c>
      <c r="M19" s="14">
        <v>22173</v>
      </c>
      <c r="N19" s="14">
        <v>13817</v>
      </c>
      <c r="O19" s="12">
        <f t="shared" si="6"/>
        <v>576345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61157</v>
      </c>
      <c r="C20" s="14">
        <v>33046</v>
      </c>
      <c r="D20" s="14">
        <v>32991</v>
      </c>
      <c r="E20" s="14">
        <v>5814</v>
      </c>
      <c r="F20" s="14">
        <v>30027</v>
      </c>
      <c r="G20" s="14">
        <v>46436</v>
      </c>
      <c r="H20" s="14">
        <v>36172</v>
      </c>
      <c r="I20" s="14">
        <v>6916</v>
      </c>
      <c r="J20" s="14">
        <v>46983</v>
      </c>
      <c r="K20" s="14">
        <v>31310</v>
      </c>
      <c r="L20" s="14">
        <v>48410</v>
      </c>
      <c r="M20" s="14">
        <v>16719</v>
      </c>
      <c r="N20" s="14">
        <v>11379</v>
      </c>
      <c r="O20" s="12">
        <f t="shared" si="6"/>
        <v>407360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716</v>
      </c>
      <c r="C21" s="14">
        <v>573</v>
      </c>
      <c r="D21" s="14">
        <v>335</v>
      </c>
      <c r="E21" s="14">
        <v>82</v>
      </c>
      <c r="F21" s="14">
        <v>434</v>
      </c>
      <c r="G21" s="14">
        <v>826</v>
      </c>
      <c r="H21" s="14">
        <v>479</v>
      </c>
      <c r="I21" s="14">
        <v>110</v>
      </c>
      <c r="J21" s="14">
        <v>492</v>
      </c>
      <c r="K21" s="14">
        <v>409</v>
      </c>
      <c r="L21" s="14">
        <v>568</v>
      </c>
      <c r="M21" s="14">
        <v>191</v>
      </c>
      <c r="N21" s="14">
        <v>135</v>
      </c>
      <c r="O21" s="12">
        <f t="shared" si="6"/>
        <v>5350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71056</v>
      </c>
      <c r="C22" s="14">
        <f>C23+C24</f>
        <v>60035</v>
      </c>
      <c r="D22" s="14">
        <f>D23+D24</f>
        <v>58200</v>
      </c>
      <c r="E22" s="14">
        <f>E23+E24</f>
        <v>13437</v>
      </c>
      <c r="F22" s="14">
        <f aca="true" t="shared" si="7" ref="F22:N22">F23+F24</f>
        <v>55362</v>
      </c>
      <c r="G22" s="14">
        <f t="shared" si="7"/>
        <v>89766</v>
      </c>
      <c r="H22" s="14">
        <f>H23+H24</f>
        <v>59272</v>
      </c>
      <c r="I22" s="14">
        <f>I23+I24</f>
        <v>12669</v>
      </c>
      <c r="J22" s="14">
        <f>J23+J24</f>
        <v>59292</v>
      </c>
      <c r="K22" s="14">
        <f>K23+K24</f>
        <v>48047</v>
      </c>
      <c r="L22" s="14">
        <f>L23+L24</f>
        <v>46498</v>
      </c>
      <c r="M22" s="14">
        <f t="shared" si="7"/>
        <v>14959</v>
      </c>
      <c r="N22" s="14">
        <f t="shared" si="7"/>
        <v>8793</v>
      </c>
      <c r="O22" s="12">
        <f t="shared" si="6"/>
        <v>597386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71056</v>
      </c>
      <c r="C23" s="14">
        <v>60035</v>
      </c>
      <c r="D23" s="14">
        <v>58196</v>
      </c>
      <c r="E23" s="14">
        <v>13437</v>
      </c>
      <c r="F23" s="14">
        <v>55361</v>
      </c>
      <c r="G23" s="14">
        <v>89761</v>
      </c>
      <c r="H23" s="14">
        <v>59269</v>
      </c>
      <c r="I23" s="14">
        <v>12668</v>
      </c>
      <c r="J23" s="14">
        <v>59292</v>
      </c>
      <c r="K23" s="14">
        <v>48043</v>
      </c>
      <c r="L23" s="14">
        <v>46497</v>
      </c>
      <c r="M23" s="14">
        <v>14959</v>
      </c>
      <c r="N23" s="14">
        <v>8793</v>
      </c>
      <c r="O23" s="12">
        <f t="shared" si="6"/>
        <v>597367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4</v>
      </c>
      <c r="E24" s="14">
        <v>0</v>
      </c>
      <c r="F24" s="14">
        <v>1</v>
      </c>
      <c r="G24" s="14">
        <v>5</v>
      </c>
      <c r="H24" s="14">
        <v>3</v>
      </c>
      <c r="I24" s="14">
        <v>1</v>
      </c>
      <c r="J24" s="14">
        <v>0</v>
      </c>
      <c r="K24" s="14">
        <v>4</v>
      </c>
      <c r="L24" s="14">
        <v>1</v>
      </c>
      <c r="M24" s="14">
        <v>0</v>
      </c>
      <c r="N24" s="14">
        <v>0</v>
      </c>
      <c r="O24" s="12">
        <f t="shared" si="6"/>
        <v>19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948187.4336</v>
      </c>
      <c r="C28" s="56">
        <f aca="true" t="shared" si="8" ref="C28:N28">C29+C30</f>
        <v>731545.0609999999</v>
      </c>
      <c r="D28" s="56">
        <f t="shared" si="8"/>
        <v>667005.6806000001</v>
      </c>
      <c r="E28" s="56">
        <f t="shared" si="8"/>
        <v>176954.30279999998</v>
      </c>
      <c r="F28" s="56">
        <f t="shared" si="8"/>
        <v>652854.8265</v>
      </c>
      <c r="G28" s="56">
        <f t="shared" si="8"/>
        <v>847763.2903</v>
      </c>
      <c r="H28" s="56">
        <f t="shared" si="8"/>
        <v>679178.4392000001</v>
      </c>
      <c r="I28" s="56">
        <f t="shared" si="8"/>
        <v>155046.52800000002</v>
      </c>
      <c r="J28" s="56">
        <f t="shared" si="8"/>
        <v>863888.3618000001</v>
      </c>
      <c r="K28" s="56">
        <f t="shared" si="8"/>
        <v>682335.8936</v>
      </c>
      <c r="L28" s="56">
        <f t="shared" si="8"/>
        <v>809257.4374</v>
      </c>
      <c r="M28" s="56">
        <f t="shared" si="8"/>
        <v>385272.8455</v>
      </c>
      <c r="N28" s="56">
        <f t="shared" si="8"/>
        <v>228419.32580000002</v>
      </c>
      <c r="O28" s="56">
        <f>SUM(B28:N28)</f>
        <v>7827709.4261</v>
      </c>
      <c r="Q28" s="62"/>
    </row>
    <row r="29" spans="1:15" ht="18.75" customHeight="1">
      <c r="A29" s="54" t="s">
        <v>57</v>
      </c>
      <c r="B29" s="52">
        <f aca="true" t="shared" si="9" ref="B29:N29">B26*B7</f>
        <v>943536.6336</v>
      </c>
      <c r="C29" s="52">
        <f t="shared" si="9"/>
        <v>723924.4809999999</v>
      </c>
      <c r="D29" s="52">
        <f t="shared" si="9"/>
        <v>655379.6606000001</v>
      </c>
      <c r="E29" s="52">
        <f t="shared" si="9"/>
        <v>176954.30279999998</v>
      </c>
      <c r="F29" s="52">
        <f t="shared" si="9"/>
        <v>643728.6165</v>
      </c>
      <c r="G29" s="52">
        <f t="shared" si="9"/>
        <v>843096.1903</v>
      </c>
      <c r="H29" s="52">
        <f t="shared" si="9"/>
        <v>675677.7692000001</v>
      </c>
      <c r="I29" s="52">
        <f t="shared" si="9"/>
        <v>155046.52800000002</v>
      </c>
      <c r="J29" s="52">
        <f t="shared" si="9"/>
        <v>851596.8018</v>
      </c>
      <c r="K29" s="52">
        <f t="shared" si="9"/>
        <v>667030.6235999999</v>
      </c>
      <c r="L29" s="52">
        <f t="shared" si="9"/>
        <v>796383.1874</v>
      </c>
      <c r="M29" s="52">
        <f t="shared" si="9"/>
        <v>380022.1455</v>
      </c>
      <c r="N29" s="52">
        <f t="shared" si="9"/>
        <v>226158.4358</v>
      </c>
      <c r="O29" s="53">
        <f>SUM(B29:N29)</f>
        <v>7738535.376099999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-98418.4</v>
      </c>
      <c r="C32" s="25">
        <f t="shared" si="10"/>
        <v>-91366.4</v>
      </c>
      <c r="D32" s="25">
        <f t="shared" si="10"/>
        <v>-88462.59</v>
      </c>
      <c r="E32" s="25">
        <f t="shared" si="10"/>
        <v>-13123.6</v>
      </c>
      <c r="F32" s="25">
        <f t="shared" si="10"/>
        <v>-61267.6</v>
      </c>
      <c r="G32" s="25">
        <f t="shared" si="10"/>
        <v>-101519.9</v>
      </c>
      <c r="H32" s="25">
        <f t="shared" si="10"/>
        <v>-87973.7</v>
      </c>
      <c r="I32" s="25">
        <f t="shared" si="10"/>
        <v>-19327.8</v>
      </c>
      <c r="J32" s="25">
        <f t="shared" si="10"/>
        <v>-63867.9</v>
      </c>
      <c r="K32" s="25">
        <f t="shared" si="10"/>
        <v>-73031.2</v>
      </c>
      <c r="L32" s="25">
        <f t="shared" si="10"/>
        <v>-58781</v>
      </c>
      <c r="M32" s="25">
        <f t="shared" si="10"/>
        <v>-33737.8</v>
      </c>
      <c r="N32" s="25">
        <f t="shared" si="10"/>
        <v>-27528.6</v>
      </c>
      <c r="O32" s="25">
        <f t="shared" si="10"/>
        <v>-818406.49</v>
      </c>
    </row>
    <row r="33" spans="1:15" ht="18.75" customHeight="1">
      <c r="A33" s="17" t="s">
        <v>58</v>
      </c>
      <c r="B33" s="26">
        <f>+B34</f>
        <v>-98418.4</v>
      </c>
      <c r="C33" s="26">
        <f aca="true" t="shared" si="11" ref="C33:O33">+C34</f>
        <v>-91366.4</v>
      </c>
      <c r="D33" s="26">
        <f t="shared" si="11"/>
        <v>-68301.2</v>
      </c>
      <c r="E33" s="26">
        <f t="shared" si="11"/>
        <v>-13123.6</v>
      </c>
      <c r="F33" s="26">
        <f t="shared" si="11"/>
        <v>-60767.6</v>
      </c>
      <c r="G33" s="26">
        <f t="shared" si="11"/>
        <v>-101019.9</v>
      </c>
      <c r="H33" s="26">
        <f t="shared" si="11"/>
        <v>-87973.7</v>
      </c>
      <c r="I33" s="26">
        <f t="shared" si="11"/>
        <v>-17827.8</v>
      </c>
      <c r="J33" s="26">
        <f t="shared" si="11"/>
        <v>-63867.9</v>
      </c>
      <c r="K33" s="26">
        <f t="shared" si="11"/>
        <v>-73031.2</v>
      </c>
      <c r="L33" s="26">
        <f t="shared" si="11"/>
        <v>-58781</v>
      </c>
      <c r="M33" s="26">
        <f t="shared" si="11"/>
        <v>-33737.8</v>
      </c>
      <c r="N33" s="26">
        <f t="shared" si="11"/>
        <v>-27528.6</v>
      </c>
      <c r="O33" s="26">
        <f t="shared" si="11"/>
        <v>-795745.1</v>
      </c>
    </row>
    <row r="34" spans="1:26" ht="18.75" customHeight="1">
      <c r="A34" s="13" t="s">
        <v>59</v>
      </c>
      <c r="B34" s="20">
        <f>ROUND(-B9*$D$3,2)</f>
        <v>-98418.4</v>
      </c>
      <c r="C34" s="20">
        <f>ROUND(-C9*$D$3,2)</f>
        <v>-91366.4</v>
      </c>
      <c r="D34" s="20">
        <f>ROUND(-D9*$D$3,2)</f>
        <v>-68301.2</v>
      </c>
      <c r="E34" s="20">
        <f>ROUND(-E9*$D$3,2)</f>
        <v>-13123.6</v>
      </c>
      <c r="F34" s="20">
        <f aca="true" t="shared" si="12" ref="F34:N34">ROUND(-F9*$D$3,2)</f>
        <v>-60767.6</v>
      </c>
      <c r="G34" s="20">
        <f t="shared" si="12"/>
        <v>-101019.9</v>
      </c>
      <c r="H34" s="20">
        <f t="shared" si="12"/>
        <v>-87973.7</v>
      </c>
      <c r="I34" s="20">
        <f>ROUND(-I9*$D$3,2)</f>
        <v>-17827.8</v>
      </c>
      <c r="J34" s="20">
        <f>ROUND(-J9*$D$3,2)</f>
        <v>-63867.9</v>
      </c>
      <c r="K34" s="20">
        <f>ROUND(-K9*$D$3,2)</f>
        <v>-73031.2</v>
      </c>
      <c r="L34" s="20">
        <f>ROUND(-L9*$D$3,2)</f>
        <v>-58781</v>
      </c>
      <c r="M34" s="20">
        <f t="shared" si="12"/>
        <v>-33737.8</v>
      </c>
      <c r="N34" s="20">
        <f t="shared" si="12"/>
        <v>-27528.6</v>
      </c>
      <c r="O34" s="44">
        <f aca="true" t="shared" si="13" ref="O34:O45">SUM(B34:N34)</f>
        <v>-795745.1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-20161.39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-22661.39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-500-19661.39</f>
        <v>-20161.39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-22661.39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849769.0336</v>
      </c>
      <c r="C46" s="29">
        <f t="shared" si="15"/>
        <v>640178.6609999998</v>
      </c>
      <c r="D46" s="29">
        <f t="shared" si="15"/>
        <v>578543.0906000001</v>
      </c>
      <c r="E46" s="29">
        <f t="shared" si="15"/>
        <v>163830.70279999997</v>
      </c>
      <c r="F46" s="29">
        <f t="shared" si="15"/>
        <v>591587.2265</v>
      </c>
      <c r="G46" s="29">
        <f t="shared" si="15"/>
        <v>746243.3903</v>
      </c>
      <c r="H46" s="29">
        <f t="shared" si="15"/>
        <v>591204.7392000002</v>
      </c>
      <c r="I46" s="29">
        <f t="shared" si="15"/>
        <v>135718.72800000003</v>
      </c>
      <c r="J46" s="29">
        <f t="shared" si="15"/>
        <v>800020.4618</v>
      </c>
      <c r="K46" s="29">
        <f t="shared" si="15"/>
        <v>609304.6936</v>
      </c>
      <c r="L46" s="29">
        <f t="shared" si="15"/>
        <v>750476.4374</v>
      </c>
      <c r="M46" s="29">
        <f t="shared" si="15"/>
        <v>351535.0455</v>
      </c>
      <c r="N46" s="29">
        <f t="shared" si="15"/>
        <v>200890.72580000001</v>
      </c>
      <c r="O46" s="29">
        <f>SUM(B46:N46)</f>
        <v>7009302.9361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849769.04</v>
      </c>
      <c r="C49" s="35">
        <f aca="true" t="shared" si="16" ref="C49:N49">SUM(C50:C63)</f>
        <v>640178.66</v>
      </c>
      <c r="D49" s="35">
        <f t="shared" si="16"/>
        <v>578543.09</v>
      </c>
      <c r="E49" s="35">
        <f t="shared" si="16"/>
        <v>163830.7</v>
      </c>
      <c r="F49" s="35">
        <f t="shared" si="16"/>
        <v>591587.23</v>
      </c>
      <c r="G49" s="35">
        <f t="shared" si="16"/>
        <v>746243.39</v>
      </c>
      <c r="H49" s="35">
        <f t="shared" si="16"/>
        <v>591204.73</v>
      </c>
      <c r="I49" s="35">
        <f t="shared" si="16"/>
        <v>135718.73</v>
      </c>
      <c r="J49" s="35">
        <f t="shared" si="16"/>
        <v>800020.47</v>
      </c>
      <c r="K49" s="35">
        <f t="shared" si="16"/>
        <v>609304.69</v>
      </c>
      <c r="L49" s="35">
        <f t="shared" si="16"/>
        <v>750476.44</v>
      </c>
      <c r="M49" s="35">
        <f t="shared" si="16"/>
        <v>351535.05</v>
      </c>
      <c r="N49" s="35">
        <f t="shared" si="16"/>
        <v>200890.73</v>
      </c>
      <c r="O49" s="29">
        <f>SUM(O50:O63)</f>
        <v>7009302.95</v>
      </c>
      <c r="Q49" s="64"/>
    </row>
    <row r="50" spans="1:18" ht="18.75" customHeight="1">
      <c r="A50" s="17" t="s">
        <v>39</v>
      </c>
      <c r="B50" s="35">
        <v>159391.05</v>
      </c>
      <c r="C50" s="35">
        <v>179001.38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338392.43</v>
      </c>
      <c r="P50"/>
      <c r="Q50" s="64"/>
      <c r="R50" s="65"/>
    </row>
    <row r="51" spans="1:16" ht="18.75" customHeight="1">
      <c r="A51" s="17" t="s">
        <v>40</v>
      </c>
      <c r="B51" s="35">
        <v>690377.99</v>
      </c>
      <c r="C51" s="35">
        <v>461177.28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1151555.27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578543.09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578543.09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163830.7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163830.7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591587.23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591587.23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746243.39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746243.39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591204.73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591204.73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135718.73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135718.73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800020.47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800020.47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609304.69</v>
      </c>
      <c r="L59" s="34">
        <v>0</v>
      </c>
      <c r="M59" s="34">
        <v>0</v>
      </c>
      <c r="N59" s="34">
        <v>0</v>
      </c>
      <c r="O59" s="29">
        <f t="shared" si="17"/>
        <v>609304.69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750476.44</v>
      </c>
      <c r="M60" s="34">
        <v>0</v>
      </c>
      <c r="N60" s="34">
        <v>0</v>
      </c>
      <c r="O60" s="26">
        <f t="shared" si="17"/>
        <v>750476.44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351535.05</v>
      </c>
      <c r="N61" s="34">
        <v>0</v>
      </c>
      <c r="O61" s="29">
        <f t="shared" si="17"/>
        <v>351535.05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200890.73</v>
      </c>
      <c r="O62" s="26">
        <f t="shared" si="17"/>
        <v>200890.73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2.4662694996238725</v>
      </c>
      <c r="C67" s="42">
        <v>2.609491552165353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2.1304900094045482</v>
      </c>
      <c r="C68" s="42">
        <v>2.1950999968254976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2019-01-29T20:19:53Z</dcterms:modified>
  <cp:category/>
  <cp:version/>
  <cp:contentType/>
  <cp:contentStatus/>
</cp:coreProperties>
</file>