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<sst xmlns="http://schemas.openxmlformats.org/spreadsheetml/2006/main" count="99" uniqueCount="97">
  <si>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</si>
  <si>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</si>
  <si>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</si>
  <si>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</si>
  <si>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</si>
  <si>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</si>
  <si>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</si>
  <si>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</si>
  <si>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</si>
  <si>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</si>
  <si>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</si>
  <si>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</si>
  <si>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</si>
  <si>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</si>
  <si>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</si>
  <si>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</si>
  <si>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</si>
  <si>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</si>
  <si>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</si>
  <si>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</si>
  <si>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</si>
  <si>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</si>
  <si>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</si>
  <si>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</si>
  <si>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</si>
  <si>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</si>
  <si>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</si>
  <si>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</si>
  <si>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</si>
  <si>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</si>
  <si>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</si>
  <si>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</si>
  <si>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</si>
  <si>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</si>
  <si>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</si>
  <si>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</si>
  <si>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</si>
  <si>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</si>
  <si>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</si>
  <si>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</si>
  <si>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</si>
  <si>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</si>
  <si>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</si>
  <si>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</si>
  <si>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</si>
  <si>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</si>
  <si>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</si>
  <si>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</si>
  <si>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</si>
  <si>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</si>
  <si>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</si>
  <si>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</si>
  <si>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</si>
  <si>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</si>
  <si>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</si>
  <si>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</si>
  <si>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</si>
  <si>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</si>
  <si>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</si>
  <si>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</si>
  <si>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</si>
  <si>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</si>
  <si>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</si>
  <si>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</si>
  <si>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</si>
  <si>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</si>
  <si>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</si>
  <si>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</si>
  <si>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</si>
  <si>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</si>
  <si>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</si>
  <si>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</si>
  <si>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</si>
  <si>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</si>
  <si>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</si>
  <si>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</si>
  <si>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</si>
  <si>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</si>
  <si>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</si>
  <si>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</si>
  <si>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</si>
  <si>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</si>
  <si>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</si>
  <si>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</si>
  <si>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</si>
  <si>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</si>
  <si>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</si>
  <si>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</si>
  <si>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</si>
  <si>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</si>
  <si>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</si>
  <si>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</si>
  <si>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</si>
  <si>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</si>
  <si>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</si>
  <si>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</si>
  <si>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OPERAÇÃO 20/01/19 - VENCIMENTO 28/01/19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</si>
</sst>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1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9" sqref="A39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9" t="s">
        <v>26</v>
      </c>
      <c r="I6" s="59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187737</v>
      </c>
      <c r="C7" s="10">
        <f t="shared" si="0"/>
        <v>126511</v>
      </c>
      <c r="D7" s="10">
        <f t="shared" si="0"/>
        <v>150042</v>
      </c>
      <c r="E7" s="10">
        <f t="shared" si="0"/>
        <v>23587</v>
      </c>
      <c r="F7" s="10">
        <f t="shared" si="0"/>
        <v>136578</v>
      </c>
      <c r="G7" s="10">
        <f t="shared" si="0"/>
        <v>187477</v>
      </c>
      <c r="H7" s="10">
        <f t="shared" si="0"/>
        <v>123855</v>
      </c>
      <c r="I7" s="10">
        <f t="shared" si="0"/>
        <v>18396</v>
      </c>
      <c r="J7" s="10">
        <f t="shared" si="0"/>
        <v>172904</v>
      </c>
      <c r="K7" s="10">
        <f t="shared" si="0"/>
        <v>119389</v>
      </c>
      <c r="L7" s="10">
        <f t="shared" si="0"/>
        <v>157709</v>
      </c>
      <c r="M7" s="10">
        <f t="shared" si="0"/>
        <v>48308</v>
      </c>
      <c r="N7" s="10">
        <f t="shared" si="0"/>
        <v>29573</v>
      </c>
      <c r="O7" s="10">
        <f>+O8+O18+O22</f>
        <v>1482066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96069</v>
      </c>
      <c r="C8" s="12">
        <f t="shared" si="1"/>
        <v>66383</v>
      </c>
      <c r="D8" s="12">
        <f t="shared" si="1"/>
        <v>81206</v>
      </c>
      <c r="E8" s="12">
        <f t="shared" si="1"/>
        <v>11703</v>
      </c>
      <c r="F8" s="12">
        <f t="shared" si="1"/>
        <v>70575</v>
      </c>
      <c r="G8" s="12">
        <f t="shared" si="1"/>
        <v>98472</v>
      </c>
      <c r="H8" s="12">
        <f t="shared" si="1"/>
        <v>63953</v>
      </c>
      <c r="I8" s="12">
        <f t="shared" si="1"/>
        <v>9677</v>
      </c>
      <c r="J8" s="12">
        <f t="shared" si="1"/>
        <v>91840</v>
      </c>
      <c r="K8" s="12">
        <f t="shared" si="1"/>
        <v>63172</v>
      </c>
      <c r="L8" s="12">
        <f t="shared" si="1"/>
        <v>81187</v>
      </c>
      <c r="M8" s="12">
        <f t="shared" si="1"/>
        <v>27260</v>
      </c>
      <c r="N8" s="12">
        <f t="shared" si="1"/>
        <v>17842</v>
      </c>
      <c r="O8" s="12">
        <f>SUM(B8:N8)</f>
        <v>779339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14506</v>
      </c>
      <c r="C9" s="14">
        <v>12123</v>
      </c>
      <c r="D9" s="14">
        <v>10112</v>
      </c>
      <c r="E9" s="14">
        <v>1458</v>
      </c>
      <c r="F9" s="14">
        <v>9784</v>
      </c>
      <c r="G9" s="14">
        <v>14448</v>
      </c>
      <c r="H9" s="14">
        <v>11704</v>
      </c>
      <c r="I9" s="14">
        <v>1784</v>
      </c>
      <c r="J9" s="14">
        <v>9561</v>
      </c>
      <c r="K9" s="14">
        <v>10287</v>
      </c>
      <c r="L9" s="14">
        <v>9143</v>
      </c>
      <c r="M9" s="14">
        <v>3963</v>
      </c>
      <c r="N9" s="14">
        <v>2596</v>
      </c>
      <c r="O9" s="12">
        <f aca="true" t="shared" si="2" ref="O9:O17">SUM(B9:N9)</f>
        <v>111469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77101</v>
      </c>
      <c r="C10" s="14">
        <f>C11+C12+C13</f>
        <v>51316</v>
      </c>
      <c r="D10" s="14">
        <f>D11+D12+D13</f>
        <v>67832</v>
      </c>
      <c r="E10" s="14">
        <f>E11+E12+E13</f>
        <v>9724</v>
      </c>
      <c r="F10" s="14">
        <f aca="true" t="shared" si="3" ref="F10:N10">F11+F12+F13</f>
        <v>57565</v>
      </c>
      <c r="G10" s="14">
        <f t="shared" si="3"/>
        <v>79456</v>
      </c>
      <c r="H10" s="14">
        <f>H11+H12+H13</f>
        <v>49593</v>
      </c>
      <c r="I10" s="14">
        <f>I11+I12+I13</f>
        <v>7483</v>
      </c>
      <c r="J10" s="14">
        <f>J11+J12+J13</f>
        <v>77912</v>
      </c>
      <c r="K10" s="14">
        <f>K11+K12+K13</f>
        <v>49903</v>
      </c>
      <c r="L10" s="14">
        <f>L11+L12+L13</f>
        <v>67842</v>
      </c>
      <c r="M10" s="14">
        <f t="shared" si="3"/>
        <v>22291</v>
      </c>
      <c r="N10" s="14">
        <f t="shared" si="3"/>
        <v>14691</v>
      </c>
      <c r="O10" s="12">
        <f t="shared" si="2"/>
        <v>632709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38982</v>
      </c>
      <c r="C11" s="14">
        <v>26793</v>
      </c>
      <c r="D11" s="14">
        <v>33519</v>
      </c>
      <c r="E11" s="14">
        <v>4942</v>
      </c>
      <c r="F11" s="14">
        <v>29101</v>
      </c>
      <c r="G11" s="14">
        <v>40203</v>
      </c>
      <c r="H11" s="14">
        <v>25402</v>
      </c>
      <c r="I11" s="14">
        <v>3884</v>
      </c>
      <c r="J11" s="14">
        <v>39718</v>
      </c>
      <c r="K11" s="14">
        <v>24238</v>
      </c>
      <c r="L11" s="14">
        <v>32224</v>
      </c>
      <c r="M11" s="14">
        <v>10109</v>
      </c>
      <c r="N11" s="14">
        <v>6451</v>
      </c>
      <c r="O11" s="12">
        <f t="shared" si="2"/>
        <v>315566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37614</v>
      </c>
      <c r="C12" s="14">
        <v>23980</v>
      </c>
      <c r="D12" s="14">
        <v>33944</v>
      </c>
      <c r="E12" s="14">
        <v>4711</v>
      </c>
      <c r="F12" s="14">
        <v>27999</v>
      </c>
      <c r="G12" s="14">
        <v>38428</v>
      </c>
      <c r="H12" s="14">
        <v>23743</v>
      </c>
      <c r="I12" s="14">
        <v>3540</v>
      </c>
      <c r="J12" s="14">
        <v>37781</v>
      </c>
      <c r="K12" s="14">
        <v>25290</v>
      </c>
      <c r="L12" s="14">
        <v>35172</v>
      </c>
      <c r="M12" s="14">
        <v>12022</v>
      </c>
      <c r="N12" s="14">
        <v>8147</v>
      </c>
      <c r="O12" s="12">
        <f t="shared" si="2"/>
        <v>312371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505</v>
      </c>
      <c r="C13" s="14">
        <v>543</v>
      </c>
      <c r="D13" s="14">
        <v>369</v>
      </c>
      <c r="E13" s="14">
        <v>71</v>
      </c>
      <c r="F13" s="14">
        <v>465</v>
      </c>
      <c r="G13" s="14">
        <v>825</v>
      </c>
      <c r="H13" s="14">
        <v>448</v>
      </c>
      <c r="I13" s="14">
        <v>59</v>
      </c>
      <c r="J13" s="14">
        <v>413</v>
      </c>
      <c r="K13" s="14">
        <v>375</v>
      </c>
      <c r="L13" s="14">
        <v>446</v>
      </c>
      <c r="M13" s="14">
        <v>160</v>
      </c>
      <c r="N13" s="14">
        <v>93</v>
      </c>
      <c r="O13" s="12">
        <f t="shared" si="2"/>
        <v>4772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4462</v>
      </c>
      <c r="C14" s="14">
        <f>C15+C16+C17</f>
        <v>2944</v>
      </c>
      <c r="D14" s="14">
        <f>D15+D16+D17</f>
        <v>3262</v>
      </c>
      <c r="E14" s="14">
        <f>E15+E16+E17</f>
        <v>521</v>
      </c>
      <c r="F14" s="14">
        <f aca="true" t="shared" si="4" ref="F14:N14">F15+F16+F17</f>
        <v>3226</v>
      </c>
      <c r="G14" s="14">
        <f t="shared" si="4"/>
        <v>4568</v>
      </c>
      <c r="H14" s="14">
        <f>H15+H16+H17</f>
        <v>2656</v>
      </c>
      <c r="I14" s="14">
        <f>I15+I16+I17</f>
        <v>410</v>
      </c>
      <c r="J14" s="14">
        <f>J15+J16+J17</f>
        <v>4367</v>
      </c>
      <c r="K14" s="14">
        <f>K15+K16+K17</f>
        <v>2982</v>
      </c>
      <c r="L14" s="14">
        <f>L15+L16+L17</f>
        <v>4202</v>
      </c>
      <c r="M14" s="14">
        <f t="shared" si="4"/>
        <v>1006</v>
      </c>
      <c r="N14" s="14">
        <f t="shared" si="4"/>
        <v>555</v>
      </c>
      <c r="O14" s="12">
        <f t="shared" si="2"/>
        <v>35161</v>
      </c>
    </row>
    <row r="15" spans="1:26" ht="18.75" customHeight="1">
      <c r="A15" s="15" t="s">
        <v>13</v>
      </c>
      <c r="B15" s="14">
        <v>4443</v>
      </c>
      <c r="C15" s="14">
        <v>2944</v>
      </c>
      <c r="D15" s="14">
        <v>3262</v>
      </c>
      <c r="E15" s="14">
        <v>521</v>
      </c>
      <c r="F15" s="14">
        <v>3226</v>
      </c>
      <c r="G15" s="14">
        <v>4562</v>
      </c>
      <c r="H15" s="14">
        <v>2653</v>
      </c>
      <c r="I15" s="14">
        <v>410</v>
      </c>
      <c r="J15" s="14">
        <v>4365</v>
      </c>
      <c r="K15" s="14">
        <v>2972</v>
      </c>
      <c r="L15" s="14">
        <v>4198</v>
      </c>
      <c r="M15" s="14">
        <v>1005</v>
      </c>
      <c r="N15" s="14">
        <v>554</v>
      </c>
      <c r="O15" s="12">
        <f t="shared" si="2"/>
        <v>35115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7</v>
      </c>
      <c r="C16" s="14">
        <v>0</v>
      </c>
      <c r="D16" s="14">
        <v>0</v>
      </c>
      <c r="E16" s="14">
        <v>0</v>
      </c>
      <c r="F16" s="14">
        <v>0</v>
      </c>
      <c r="G16" s="14">
        <v>1</v>
      </c>
      <c r="H16" s="14">
        <v>1</v>
      </c>
      <c r="I16" s="14">
        <v>0</v>
      </c>
      <c r="J16" s="14">
        <v>0</v>
      </c>
      <c r="K16" s="14">
        <v>8</v>
      </c>
      <c r="L16" s="14">
        <v>1</v>
      </c>
      <c r="M16" s="14">
        <v>0</v>
      </c>
      <c r="N16" s="14">
        <v>1</v>
      </c>
      <c r="O16" s="12">
        <f t="shared" si="2"/>
        <v>19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12</v>
      </c>
      <c r="C17" s="14">
        <v>0</v>
      </c>
      <c r="D17" s="14">
        <v>0</v>
      </c>
      <c r="E17" s="14">
        <v>0</v>
      </c>
      <c r="F17" s="14">
        <v>0</v>
      </c>
      <c r="G17" s="14">
        <v>5</v>
      </c>
      <c r="H17" s="14">
        <v>2</v>
      </c>
      <c r="I17" s="14">
        <v>0</v>
      </c>
      <c r="J17" s="14">
        <v>2</v>
      </c>
      <c r="K17" s="14">
        <v>2</v>
      </c>
      <c r="L17" s="14">
        <v>3</v>
      </c>
      <c r="M17" s="14">
        <v>1</v>
      </c>
      <c r="N17" s="14">
        <v>0</v>
      </c>
      <c r="O17" s="12">
        <f t="shared" si="2"/>
        <v>27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54071</v>
      </c>
      <c r="C18" s="18">
        <f>C19+C20+C21</f>
        <v>31008</v>
      </c>
      <c r="D18" s="18">
        <f>D19+D20+D21</f>
        <v>36738</v>
      </c>
      <c r="E18" s="18">
        <f>E19+E20+E21</f>
        <v>5767</v>
      </c>
      <c r="F18" s="18">
        <f aca="true" t="shared" si="5" ref="F18:N18">F19+F20+F21</f>
        <v>35161</v>
      </c>
      <c r="G18" s="18">
        <f t="shared" si="5"/>
        <v>43710</v>
      </c>
      <c r="H18" s="18">
        <f>H19+H20+H21</f>
        <v>31263</v>
      </c>
      <c r="I18" s="18">
        <f>I19+I20+I21</f>
        <v>4485</v>
      </c>
      <c r="J18" s="18">
        <f>J19+J20+J21</f>
        <v>51094</v>
      </c>
      <c r="K18" s="18">
        <f>K19+K20+K21</f>
        <v>30217</v>
      </c>
      <c r="L18" s="18">
        <f>L19+L20+L21</f>
        <v>50712</v>
      </c>
      <c r="M18" s="18">
        <f t="shared" si="5"/>
        <v>13958</v>
      </c>
      <c r="N18" s="18">
        <f t="shared" si="5"/>
        <v>8251</v>
      </c>
      <c r="O18" s="12">
        <f aca="true" t="shared" si="6" ref="O18:O24">SUM(B18:N18)</f>
        <v>396435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30857</v>
      </c>
      <c r="C19" s="14">
        <v>19459</v>
      </c>
      <c r="D19" s="14">
        <v>20596</v>
      </c>
      <c r="E19" s="14">
        <v>3413</v>
      </c>
      <c r="F19" s="14">
        <v>21319</v>
      </c>
      <c r="G19" s="14">
        <v>25930</v>
      </c>
      <c r="H19" s="14">
        <v>18962</v>
      </c>
      <c r="I19" s="14">
        <v>2663</v>
      </c>
      <c r="J19" s="14">
        <v>29234</v>
      </c>
      <c r="K19" s="14">
        <v>17056</v>
      </c>
      <c r="L19" s="14">
        <v>26874</v>
      </c>
      <c r="M19" s="14">
        <v>7436</v>
      </c>
      <c r="N19" s="14">
        <v>4219</v>
      </c>
      <c r="O19" s="12">
        <f t="shared" si="6"/>
        <v>228018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23020</v>
      </c>
      <c r="C20" s="14">
        <v>11376</v>
      </c>
      <c r="D20" s="14">
        <v>16024</v>
      </c>
      <c r="E20" s="14">
        <v>2330</v>
      </c>
      <c r="F20" s="14">
        <v>13680</v>
      </c>
      <c r="G20" s="14">
        <v>17538</v>
      </c>
      <c r="H20" s="14">
        <v>12157</v>
      </c>
      <c r="I20" s="14">
        <v>1799</v>
      </c>
      <c r="J20" s="14">
        <v>21655</v>
      </c>
      <c r="K20" s="14">
        <v>13012</v>
      </c>
      <c r="L20" s="14">
        <v>23619</v>
      </c>
      <c r="M20" s="14">
        <v>6454</v>
      </c>
      <c r="N20" s="14">
        <v>3992</v>
      </c>
      <c r="O20" s="12">
        <f t="shared" si="6"/>
        <v>166656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194</v>
      </c>
      <c r="C21" s="14">
        <v>173</v>
      </c>
      <c r="D21" s="14">
        <v>118</v>
      </c>
      <c r="E21" s="14">
        <v>24</v>
      </c>
      <c r="F21" s="14">
        <v>162</v>
      </c>
      <c r="G21" s="14">
        <v>242</v>
      </c>
      <c r="H21" s="14">
        <v>144</v>
      </c>
      <c r="I21" s="14">
        <v>23</v>
      </c>
      <c r="J21" s="14">
        <v>205</v>
      </c>
      <c r="K21" s="14">
        <v>149</v>
      </c>
      <c r="L21" s="14">
        <v>219</v>
      </c>
      <c r="M21" s="14">
        <v>68</v>
      </c>
      <c r="N21" s="14">
        <v>40</v>
      </c>
      <c r="O21" s="12">
        <f t="shared" si="6"/>
        <v>1761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37597</v>
      </c>
      <c r="C22" s="14">
        <f>C23+C24</f>
        <v>29120</v>
      </c>
      <c r="D22" s="14">
        <f>D23+D24</f>
        <v>32098</v>
      </c>
      <c r="E22" s="14">
        <f>E23+E24</f>
        <v>6117</v>
      </c>
      <c r="F22" s="14">
        <f aca="true" t="shared" si="7" ref="F22:N22">F23+F24</f>
        <v>30842</v>
      </c>
      <c r="G22" s="14">
        <f t="shared" si="7"/>
        <v>45295</v>
      </c>
      <c r="H22" s="14">
        <f>H23+H24</f>
        <v>28639</v>
      </c>
      <c r="I22" s="14">
        <f>I23+I24</f>
        <v>4234</v>
      </c>
      <c r="J22" s="14">
        <f>J23+J24</f>
        <v>29970</v>
      </c>
      <c r="K22" s="14">
        <f>K23+K24</f>
        <v>26000</v>
      </c>
      <c r="L22" s="14">
        <f>L23+L24</f>
        <v>25810</v>
      </c>
      <c r="M22" s="14">
        <f t="shared" si="7"/>
        <v>7090</v>
      </c>
      <c r="N22" s="14">
        <f t="shared" si="7"/>
        <v>3480</v>
      </c>
      <c r="O22" s="12">
        <f t="shared" si="6"/>
        <v>306292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37596</v>
      </c>
      <c r="C23" s="14">
        <v>29120</v>
      </c>
      <c r="D23" s="14">
        <v>32096</v>
      </c>
      <c r="E23" s="14">
        <v>6117</v>
      </c>
      <c r="F23" s="14">
        <v>30842</v>
      </c>
      <c r="G23" s="14">
        <v>45290</v>
      </c>
      <c r="H23" s="14">
        <v>28639</v>
      </c>
      <c r="I23" s="14">
        <v>4233</v>
      </c>
      <c r="J23" s="14">
        <v>29967</v>
      </c>
      <c r="K23" s="14">
        <v>25998</v>
      </c>
      <c r="L23" s="14">
        <v>25810</v>
      </c>
      <c r="M23" s="14">
        <v>7090</v>
      </c>
      <c r="N23" s="14">
        <v>3480</v>
      </c>
      <c r="O23" s="12">
        <f t="shared" si="6"/>
        <v>306278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1</v>
      </c>
      <c r="C24" s="14">
        <v>0</v>
      </c>
      <c r="D24" s="14">
        <v>2</v>
      </c>
      <c r="E24" s="14">
        <v>0</v>
      </c>
      <c r="F24" s="14">
        <v>0</v>
      </c>
      <c r="G24" s="14">
        <v>5</v>
      </c>
      <c r="H24" s="14">
        <v>0</v>
      </c>
      <c r="I24" s="14">
        <v>1</v>
      </c>
      <c r="J24" s="14">
        <v>3</v>
      </c>
      <c r="K24" s="14">
        <v>2</v>
      </c>
      <c r="L24" s="14">
        <v>0</v>
      </c>
      <c r="M24" s="14">
        <v>0</v>
      </c>
      <c r="N24" s="14">
        <v>0</v>
      </c>
      <c r="O24" s="12">
        <f t="shared" si="6"/>
        <v>14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92</v>
      </c>
      <c r="B28" s="56">
        <f>B29+B30</f>
        <v>414968.78719999996</v>
      </c>
      <c r="C28" s="56">
        <f aca="true" t="shared" si="8" ref="C28:N28">C29+C30</f>
        <v>298355.50909999997</v>
      </c>
      <c r="D28" s="56">
        <f t="shared" si="8"/>
        <v>305813.3694</v>
      </c>
      <c r="E28" s="56">
        <f t="shared" si="8"/>
        <v>69801.0091</v>
      </c>
      <c r="F28" s="56">
        <f t="shared" si="8"/>
        <v>316631.57700000005</v>
      </c>
      <c r="G28" s="56">
        <f t="shared" si="8"/>
        <v>352680.6551</v>
      </c>
      <c r="H28" s="56">
        <f t="shared" si="8"/>
        <v>271968.768</v>
      </c>
      <c r="I28" s="56">
        <f t="shared" si="8"/>
        <v>43692.33960000001</v>
      </c>
      <c r="J28" s="56">
        <f t="shared" si="8"/>
        <v>388081.1136</v>
      </c>
      <c r="K28" s="56">
        <f t="shared" si="8"/>
        <v>311939.1794</v>
      </c>
      <c r="L28" s="56">
        <f t="shared" si="8"/>
        <v>396327.9126</v>
      </c>
      <c r="M28" s="56">
        <f t="shared" si="8"/>
        <v>153387.182</v>
      </c>
      <c r="N28" s="56">
        <f t="shared" si="8"/>
        <v>79833.8263</v>
      </c>
      <c r="O28" s="56">
        <f>SUM(B28:N28)</f>
        <v>3403481.2284</v>
      </c>
      <c r="Q28" s="62"/>
    </row>
    <row r="29" spans="1:15" ht="18.75" customHeight="1">
      <c r="A29" s="54" t="s">
        <v>57</v>
      </c>
      <c r="B29" s="52">
        <f aca="true" t="shared" si="9" ref="B29:N29">B26*B7</f>
        <v>410317.9872</v>
      </c>
      <c r="C29" s="52">
        <f t="shared" si="9"/>
        <v>290734.92909999995</v>
      </c>
      <c r="D29" s="52">
        <f t="shared" si="9"/>
        <v>294187.3494</v>
      </c>
      <c r="E29" s="52">
        <f t="shared" si="9"/>
        <v>69801.0091</v>
      </c>
      <c r="F29" s="52">
        <f t="shared" si="9"/>
        <v>307505.367</v>
      </c>
      <c r="G29" s="52">
        <f t="shared" si="9"/>
        <v>348013.5551</v>
      </c>
      <c r="H29" s="52">
        <f t="shared" si="9"/>
        <v>268468.098</v>
      </c>
      <c r="I29" s="52">
        <f t="shared" si="9"/>
        <v>43692.33960000001</v>
      </c>
      <c r="J29" s="52">
        <f t="shared" si="9"/>
        <v>375789.5536</v>
      </c>
      <c r="K29" s="52">
        <f t="shared" si="9"/>
        <v>296633.9094</v>
      </c>
      <c r="L29" s="52">
        <f t="shared" si="9"/>
        <v>383453.6626</v>
      </c>
      <c r="M29" s="52">
        <f t="shared" si="9"/>
        <v>148136.482</v>
      </c>
      <c r="N29" s="52">
        <f t="shared" si="9"/>
        <v>77572.9363</v>
      </c>
      <c r="O29" s="53">
        <f>SUM(B29:N29)</f>
        <v>3314307.1784</v>
      </c>
    </row>
    <row r="30" spans="1:26" ht="18.75" customHeight="1">
      <c r="A30" s="17" t="s">
        <v>55</v>
      </c>
      <c r="B30" s="52">
        <v>4650.8</v>
      </c>
      <c r="C30" s="52">
        <v>7620.58</v>
      </c>
      <c r="D30" s="52">
        <v>11626.02</v>
      </c>
      <c r="E30" s="52">
        <v>0</v>
      </c>
      <c r="F30" s="52">
        <v>9126.21</v>
      </c>
      <c r="G30" s="52">
        <v>4667.1</v>
      </c>
      <c r="H30" s="52">
        <v>3500.67</v>
      </c>
      <c r="I30" s="52">
        <v>0</v>
      </c>
      <c r="J30" s="52">
        <v>12291.56</v>
      </c>
      <c r="K30" s="52">
        <v>15305.27</v>
      </c>
      <c r="L30" s="52">
        <v>12874.25</v>
      </c>
      <c r="M30" s="52">
        <v>5250.7</v>
      </c>
      <c r="N30" s="52">
        <v>2260.89</v>
      </c>
      <c r="O30" s="53">
        <f>SUM(B30:N30)</f>
        <v>89174.04999999999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90</v>
      </c>
      <c r="B32" s="25">
        <f aca="true" t="shared" si="10" ref="B32:O32">+B33+B35+B42+B43+B44-B45</f>
        <v>-62375.8</v>
      </c>
      <c r="C32" s="25">
        <f t="shared" si="10"/>
        <v>-52128.9</v>
      </c>
      <c r="D32" s="25">
        <f t="shared" si="10"/>
        <v>-52807.22</v>
      </c>
      <c r="E32" s="25">
        <f t="shared" si="10"/>
        <v>-6269.4</v>
      </c>
      <c r="F32" s="25">
        <f t="shared" si="10"/>
        <v>-42571.2</v>
      </c>
      <c r="G32" s="25">
        <f t="shared" si="10"/>
        <v>-62626.4</v>
      </c>
      <c r="H32" s="25">
        <f t="shared" si="10"/>
        <v>-50327.2</v>
      </c>
      <c r="I32" s="25">
        <f t="shared" si="10"/>
        <v>-9171.2</v>
      </c>
      <c r="J32" s="25">
        <f t="shared" si="10"/>
        <v>-41112.3</v>
      </c>
      <c r="K32" s="25">
        <f t="shared" si="10"/>
        <v>-44234.1</v>
      </c>
      <c r="L32" s="25">
        <f t="shared" si="10"/>
        <v>-39314.9</v>
      </c>
      <c r="M32" s="25">
        <f t="shared" si="10"/>
        <v>-17040.9</v>
      </c>
      <c r="N32" s="25">
        <f t="shared" si="10"/>
        <v>-11162.8</v>
      </c>
      <c r="O32" s="25">
        <f t="shared" si="10"/>
        <v>-491142.32000000007</v>
      </c>
    </row>
    <row r="33" spans="1:15" ht="18.75" customHeight="1">
      <c r="A33" s="17" t="s">
        <v>58</v>
      </c>
      <c r="B33" s="26">
        <f>+B34</f>
        <v>-62375.8</v>
      </c>
      <c r="C33" s="26">
        <f aca="true" t="shared" si="11" ref="C33:O33">+C34</f>
        <v>-52128.9</v>
      </c>
      <c r="D33" s="26">
        <f t="shared" si="11"/>
        <v>-43481.6</v>
      </c>
      <c r="E33" s="26">
        <f t="shared" si="11"/>
        <v>-6269.4</v>
      </c>
      <c r="F33" s="26">
        <f t="shared" si="11"/>
        <v>-42071.2</v>
      </c>
      <c r="G33" s="26">
        <f t="shared" si="11"/>
        <v>-62126.4</v>
      </c>
      <c r="H33" s="26">
        <f t="shared" si="11"/>
        <v>-50327.2</v>
      </c>
      <c r="I33" s="26">
        <f t="shared" si="11"/>
        <v>-7671.2</v>
      </c>
      <c r="J33" s="26">
        <f t="shared" si="11"/>
        <v>-41112.3</v>
      </c>
      <c r="K33" s="26">
        <f t="shared" si="11"/>
        <v>-44234.1</v>
      </c>
      <c r="L33" s="26">
        <f t="shared" si="11"/>
        <v>-39314.9</v>
      </c>
      <c r="M33" s="26">
        <f t="shared" si="11"/>
        <v>-17040.9</v>
      </c>
      <c r="N33" s="26">
        <f t="shared" si="11"/>
        <v>-11162.8</v>
      </c>
      <c r="O33" s="26">
        <f t="shared" si="11"/>
        <v>-479316.70000000007</v>
      </c>
    </row>
    <row r="34" spans="1:26" ht="18.75" customHeight="1">
      <c r="A34" s="13" t="s">
        <v>59</v>
      </c>
      <c r="B34" s="20">
        <f>ROUND(-B9*$D$3,2)</f>
        <v>-62375.8</v>
      </c>
      <c r="C34" s="20">
        <f>ROUND(-C9*$D$3,2)</f>
        <v>-52128.9</v>
      </c>
      <c r="D34" s="20">
        <f>ROUND(-D9*$D$3,2)</f>
        <v>-43481.6</v>
      </c>
      <c r="E34" s="20">
        <f>ROUND(-E9*$D$3,2)</f>
        <v>-6269.4</v>
      </c>
      <c r="F34" s="20">
        <f aca="true" t="shared" si="12" ref="F34:N34">ROUND(-F9*$D$3,2)</f>
        <v>-42071.2</v>
      </c>
      <c r="G34" s="20">
        <f t="shared" si="12"/>
        <v>-62126.4</v>
      </c>
      <c r="H34" s="20">
        <f t="shared" si="12"/>
        <v>-50327.2</v>
      </c>
      <c r="I34" s="20">
        <f>ROUND(-I9*$D$3,2)</f>
        <v>-7671.2</v>
      </c>
      <c r="J34" s="20">
        <f>ROUND(-J9*$D$3,2)</f>
        <v>-41112.3</v>
      </c>
      <c r="K34" s="20">
        <f>ROUND(-K9*$D$3,2)</f>
        <v>-44234.1</v>
      </c>
      <c r="L34" s="20">
        <f>ROUND(-L9*$D$3,2)</f>
        <v>-39314.9</v>
      </c>
      <c r="M34" s="20">
        <f t="shared" si="12"/>
        <v>-17040.9</v>
      </c>
      <c r="N34" s="20">
        <f t="shared" si="12"/>
        <v>-11162.8</v>
      </c>
      <c r="O34" s="44">
        <f aca="true" t="shared" si="13" ref="O34:O45">SUM(B34:N34)</f>
        <v>-479316.70000000007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-9325.62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-11825.62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-500-8825.62</f>
        <v>-9325.62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-11825.62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95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352592.9872</v>
      </c>
      <c r="C46" s="29">
        <f t="shared" si="15"/>
        <v>246226.60909999997</v>
      </c>
      <c r="D46" s="29">
        <f t="shared" si="15"/>
        <v>253006.14940000002</v>
      </c>
      <c r="E46" s="29">
        <f t="shared" si="15"/>
        <v>63531.609099999994</v>
      </c>
      <c r="F46" s="29">
        <f t="shared" si="15"/>
        <v>274060.37700000004</v>
      </c>
      <c r="G46" s="29">
        <f t="shared" si="15"/>
        <v>290054.25509999995</v>
      </c>
      <c r="H46" s="29">
        <f t="shared" si="15"/>
        <v>221641.56799999997</v>
      </c>
      <c r="I46" s="29">
        <f t="shared" si="15"/>
        <v>34521.13960000001</v>
      </c>
      <c r="J46" s="29">
        <f t="shared" si="15"/>
        <v>346968.8136</v>
      </c>
      <c r="K46" s="29">
        <f t="shared" si="15"/>
        <v>267705.07940000005</v>
      </c>
      <c r="L46" s="29">
        <f t="shared" si="15"/>
        <v>357013.01259999996</v>
      </c>
      <c r="M46" s="29">
        <f t="shared" si="15"/>
        <v>136346.282</v>
      </c>
      <c r="N46" s="29">
        <f t="shared" si="15"/>
        <v>68671.0263</v>
      </c>
      <c r="O46" s="29">
        <f>SUM(B46:N46)</f>
        <v>2912338.9084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/>
      <c r="O48" s="31"/>
      <c r="Q48" s="64"/>
    </row>
    <row r="49" spans="1:17" ht="18.75" customHeight="1">
      <c r="A49" s="2" t="s">
        <v>71</v>
      </c>
      <c r="B49" s="35">
        <f>SUM(B50:B63)</f>
        <v>352592.99</v>
      </c>
      <c r="C49" s="35">
        <f aca="true" t="shared" si="16" ref="C49:N49">SUM(C50:C63)</f>
        <v>246226.59999999998</v>
      </c>
      <c r="D49" s="35">
        <f t="shared" si="16"/>
        <v>253006.15</v>
      </c>
      <c r="E49" s="35">
        <f t="shared" si="16"/>
        <v>63531.61</v>
      </c>
      <c r="F49" s="35">
        <f t="shared" si="16"/>
        <v>274060.38</v>
      </c>
      <c r="G49" s="35">
        <f t="shared" si="16"/>
        <v>290054.26</v>
      </c>
      <c r="H49" s="35">
        <f t="shared" si="16"/>
        <v>221641.57</v>
      </c>
      <c r="I49" s="35">
        <f t="shared" si="16"/>
        <v>34521.14</v>
      </c>
      <c r="J49" s="35">
        <f t="shared" si="16"/>
        <v>346968.82</v>
      </c>
      <c r="K49" s="35">
        <f t="shared" si="16"/>
        <v>267705.08</v>
      </c>
      <c r="L49" s="35">
        <f t="shared" si="16"/>
        <v>357013.01</v>
      </c>
      <c r="M49" s="35">
        <f t="shared" si="16"/>
        <v>136346.28</v>
      </c>
      <c r="N49" s="35">
        <f t="shared" si="16"/>
        <v>68671.03</v>
      </c>
      <c r="O49" s="29">
        <f>SUM(O50:O63)</f>
        <v>2912338.92</v>
      </c>
      <c r="Q49" s="64"/>
    </row>
    <row r="50" spans="1:18" ht="18.75" customHeight="1">
      <c r="A50" s="17" t="s">
        <v>39</v>
      </c>
      <c r="B50" s="35">
        <v>68892.56</v>
      </c>
      <c r="C50" s="35">
        <v>68818.8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137711.36</v>
      </c>
      <c r="P50"/>
      <c r="Q50" s="64"/>
      <c r="R50" s="65"/>
    </row>
    <row r="51" spans="1:16" ht="18.75" customHeight="1">
      <c r="A51" s="17" t="s">
        <v>40</v>
      </c>
      <c r="B51" s="35">
        <v>283700.43</v>
      </c>
      <c r="C51" s="35">
        <v>177407.8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461108.23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253006.15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253006.15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63531.61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63531.61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274060.38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274060.38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290054.26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290054.26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221641.57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221641.57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34521.14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34521.14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346968.82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346968.82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267705.08</v>
      </c>
      <c r="L59" s="34">
        <v>0</v>
      </c>
      <c r="M59" s="34">
        <v>0</v>
      </c>
      <c r="N59" s="34">
        <v>0</v>
      </c>
      <c r="O59" s="29">
        <f t="shared" si="17"/>
        <v>267705.08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357013.01</v>
      </c>
      <c r="M60" s="34">
        <v>0</v>
      </c>
      <c r="N60" s="34">
        <v>0</v>
      </c>
      <c r="O60" s="26">
        <f t="shared" si="17"/>
        <v>357013.01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136346.28</v>
      </c>
      <c r="N61" s="34">
        <v>0</v>
      </c>
      <c r="O61" s="29">
        <f t="shared" si="17"/>
        <v>136346.28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68671.03</v>
      </c>
      <c r="O62" s="26">
        <f t="shared" si="17"/>
        <v>68671.03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>
        <v>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2">
        <v>2.4545375384560106</v>
      </c>
      <c r="C67" s="42">
        <v>2.60853457616653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78</v>
      </c>
      <c r="B68" s="42">
        <v>2.1304899939809414</v>
      </c>
      <c r="C68" s="42">
        <v>2.195100030827359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79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80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81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82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83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84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85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86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87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3.0664999999999996</v>
      </c>
      <c r="N78" s="42">
        <v>0</v>
      </c>
      <c r="O78" s="57"/>
      <c r="Y78"/>
    </row>
    <row r="79" spans="1:26" ht="18.75" customHeight="1">
      <c r="A79" s="33" t="s">
        <v>88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51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93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2019-01-24T18:00:04Z</dcterms:modified>
  <cp:category/>
  <cp:version/>
  <cp:contentType/>
  <cp:contentStatus/>
</cp:coreProperties>
</file>