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<sst xmlns="http://schemas.openxmlformats.org/spreadsheetml/2006/main" count="99" uniqueCount="97">
  <si>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</si>
  <si>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</si>
  <si>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</si>
  <si>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</si>
  <si>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</si>
  <si>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</si>
  <si>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</si>
  <si>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</si>
  <si>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</si>
  <si>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</si>
  <si>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</si>
  <si>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</si>
  <si>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</si>
  <si>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</si>
  <si>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</si>
  <si>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</si>
  <si>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</si>
  <si>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</si>
  <si>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</si>
  <si>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</si>
  <si>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</si>
  <si>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</si>
  <si>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</si>
  <si>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</si>
  <si>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</si>
  <si>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</si>
  <si>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</si>
  <si>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</si>
  <si>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</si>
  <si>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</si>
  <si>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</si>
  <si>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</si>
  <si>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</si>
  <si>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</si>
  <si>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</si>
  <si>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</si>
  <si>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</si>
  <si>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</si>
  <si>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</si>
  <si>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</si>
  <si>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</si>
  <si>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</si>
  <si>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</si>
  <si>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</si>
  <si>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</si>
  <si>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</si>
  <si>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</si>
  <si>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</si>
  <si>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</si>
  <si>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</si>
  <si>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</si>
  <si>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</si>
  <si>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</si>
  <si>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</si>
  <si>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</si>
  <si>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</si>
  <si>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</si>
  <si>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</si>
  <si>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</si>
  <si>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</si>
  <si>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</si>
  <si>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</si>
  <si>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</si>
  <si>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</si>
  <si>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</si>
  <si>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</si>
  <si>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</si>
  <si>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</si>
  <si>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</si>
  <si>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</si>
  <si>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</si>
  <si>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</si>
  <si>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</si>
  <si>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</si>
  <si>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</si>
  <si>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</si>
  <si>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</si>
  <si>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</si>
  <si>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</si>
  <si>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</si>
  <si>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</si>
  <si>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</si>
  <si>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</si>
  <si>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</si>
  <si>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</si>
  <si>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</si>
  <si>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</si>
  <si>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</si>
  <si>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</si>
  <si>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</si>
  <si>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</si>
  <si>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</si>
  <si>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</si>
  <si>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</si>
  <si>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</si>
  <si>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</si>
  <si>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19/01/19 - VENCIMENTO 28/01/19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</si>
</sst>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F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41" sqref="Q41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321684</v>
      </c>
      <c r="C7" s="10">
        <f t="shared" si="0"/>
        <v>217476</v>
      </c>
      <c r="D7" s="10">
        <f t="shared" si="0"/>
        <v>261093</v>
      </c>
      <c r="E7" s="10">
        <f t="shared" si="0"/>
        <v>43977</v>
      </c>
      <c r="F7" s="10">
        <f t="shared" si="0"/>
        <v>214685</v>
      </c>
      <c r="G7" s="10">
        <f t="shared" si="0"/>
        <v>321721</v>
      </c>
      <c r="H7" s="10">
        <f t="shared" si="0"/>
        <v>219701</v>
      </c>
      <c r="I7" s="10">
        <f t="shared" si="0"/>
        <v>43600</v>
      </c>
      <c r="J7" s="10">
        <f t="shared" si="0"/>
        <v>293431</v>
      </c>
      <c r="K7" s="10">
        <f t="shared" si="0"/>
        <v>195896</v>
      </c>
      <c r="L7" s="10">
        <f t="shared" si="0"/>
        <v>255828</v>
      </c>
      <c r="M7" s="10">
        <f t="shared" si="0"/>
        <v>80601</v>
      </c>
      <c r="N7" s="10">
        <f t="shared" si="0"/>
        <v>53694</v>
      </c>
      <c r="O7" s="10">
        <f>+O8+O18+O22</f>
        <v>2523387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167716</v>
      </c>
      <c r="C8" s="12">
        <f t="shared" si="1"/>
        <v>118149</v>
      </c>
      <c r="D8" s="12">
        <f t="shared" si="1"/>
        <v>151675</v>
      </c>
      <c r="E8" s="12">
        <f t="shared" si="1"/>
        <v>23424</v>
      </c>
      <c r="F8" s="12">
        <f t="shared" si="1"/>
        <v>116336</v>
      </c>
      <c r="G8" s="12">
        <f t="shared" si="1"/>
        <v>175344</v>
      </c>
      <c r="H8" s="12">
        <f t="shared" si="1"/>
        <v>117022</v>
      </c>
      <c r="I8" s="12">
        <f t="shared" si="1"/>
        <v>23270</v>
      </c>
      <c r="J8" s="12">
        <f t="shared" si="1"/>
        <v>162178</v>
      </c>
      <c r="K8" s="12">
        <f t="shared" si="1"/>
        <v>108468</v>
      </c>
      <c r="L8" s="12">
        <f t="shared" si="1"/>
        <v>137391</v>
      </c>
      <c r="M8" s="12">
        <f t="shared" si="1"/>
        <v>46522</v>
      </c>
      <c r="N8" s="12">
        <f t="shared" si="1"/>
        <v>33332</v>
      </c>
      <c r="O8" s="12">
        <f>SUM(B8:N8)</f>
        <v>1380827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20644</v>
      </c>
      <c r="C9" s="14">
        <v>18192</v>
      </c>
      <c r="D9" s="14">
        <v>15070</v>
      </c>
      <c r="E9" s="14">
        <v>2741</v>
      </c>
      <c r="F9" s="14">
        <v>12222</v>
      </c>
      <c r="G9" s="14">
        <v>20566</v>
      </c>
      <c r="H9" s="14">
        <v>17790</v>
      </c>
      <c r="I9" s="14">
        <v>3454</v>
      </c>
      <c r="J9" s="14">
        <v>13714</v>
      </c>
      <c r="K9" s="14">
        <v>14936</v>
      </c>
      <c r="L9" s="14">
        <v>12788</v>
      </c>
      <c r="M9" s="14">
        <v>5576</v>
      </c>
      <c r="N9" s="14">
        <v>4553</v>
      </c>
      <c r="O9" s="12">
        <f aca="true" t="shared" si="2" ref="O9:O17">SUM(B9:N9)</f>
        <v>162246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140209</v>
      </c>
      <c r="C10" s="14">
        <f>C11+C12+C13</f>
        <v>95041</v>
      </c>
      <c r="D10" s="14">
        <f>D11+D12+D13</f>
        <v>130870</v>
      </c>
      <c r="E10" s="14">
        <f>E11+E12+E13</f>
        <v>19729</v>
      </c>
      <c r="F10" s="14">
        <f aca="true" t="shared" si="3" ref="F10:N10">F11+F12+F13</f>
        <v>99113</v>
      </c>
      <c r="G10" s="14">
        <f t="shared" si="3"/>
        <v>146771</v>
      </c>
      <c r="H10" s="14">
        <f>H11+H12+H13</f>
        <v>94633</v>
      </c>
      <c r="I10" s="14">
        <f>I11+I12+I13</f>
        <v>18852</v>
      </c>
      <c r="J10" s="14">
        <f>J11+J12+J13</f>
        <v>141277</v>
      </c>
      <c r="K10" s="14">
        <f>K11+K12+K13</f>
        <v>88984</v>
      </c>
      <c r="L10" s="14">
        <f>L11+L12+L13</f>
        <v>118293</v>
      </c>
      <c r="M10" s="14">
        <f t="shared" si="3"/>
        <v>39326</v>
      </c>
      <c r="N10" s="14">
        <f t="shared" si="3"/>
        <v>27820</v>
      </c>
      <c r="O10" s="12">
        <f t="shared" si="2"/>
        <v>1160918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73307</v>
      </c>
      <c r="C11" s="14">
        <v>51520</v>
      </c>
      <c r="D11" s="14">
        <v>66712</v>
      </c>
      <c r="E11" s="14">
        <v>10437</v>
      </c>
      <c r="F11" s="14">
        <v>51494</v>
      </c>
      <c r="G11" s="14">
        <v>76317</v>
      </c>
      <c r="H11" s="14">
        <v>50471</v>
      </c>
      <c r="I11" s="14">
        <v>10064</v>
      </c>
      <c r="J11" s="14">
        <v>73779</v>
      </c>
      <c r="K11" s="14">
        <v>45623</v>
      </c>
      <c r="L11" s="14">
        <v>59301</v>
      </c>
      <c r="M11" s="14">
        <v>18806</v>
      </c>
      <c r="N11" s="14">
        <v>13092</v>
      </c>
      <c r="O11" s="12">
        <f t="shared" si="2"/>
        <v>600923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65927</v>
      </c>
      <c r="C12" s="14">
        <v>42600</v>
      </c>
      <c r="D12" s="14">
        <v>63500</v>
      </c>
      <c r="E12" s="14">
        <v>9151</v>
      </c>
      <c r="F12" s="14">
        <v>46891</v>
      </c>
      <c r="G12" s="14">
        <v>68909</v>
      </c>
      <c r="H12" s="14">
        <v>43450</v>
      </c>
      <c r="I12" s="14">
        <v>8639</v>
      </c>
      <c r="J12" s="14">
        <v>66724</v>
      </c>
      <c r="K12" s="14">
        <v>42716</v>
      </c>
      <c r="L12" s="14">
        <v>58192</v>
      </c>
      <c r="M12" s="14">
        <v>20236</v>
      </c>
      <c r="N12" s="14">
        <v>14567</v>
      </c>
      <c r="O12" s="12">
        <f t="shared" si="2"/>
        <v>551502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975</v>
      </c>
      <c r="C13" s="14">
        <v>921</v>
      </c>
      <c r="D13" s="14">
        <v>658</v>
      </c>
      <c r="E13" s="14">
        <v>141</v>
      </c>
      <c r="F13" s="14">
        <v>728</v>
      </c>
      <c r="G13" s="14">
        <v>1545</v>
      </c>
      <c r="H13" s="14">
        <v>712</v>
      </c>
      <c r="I13" s="14">
        <v>149</v>
      </c>
      <c r="J13" s="14">
        <v>774</v>
      </c>
      <c r="K13" s="14">
        <v>645</v>
      </c>
      <c r="L13" s="14">
        <v>800</v>
      </c>
      <c r="M13" s="14">
        <v>284</v>
      </c>
      <c r="N13" s="14">
        <v>161</v>
      </c>
      <c r="O13" s="12">
        <f t="shared" si="2"/>
        <v>8493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6863</v>
      </c>
      <c r="C14" s="14">
        <f>C15+C16+C17</f>
        <v>4916</v>
      </c>
      <c r="D14" s="14">
        <f>D15+D16+D17</f>
        <v>5735</v>
      </c>
      <c r="E14" s="14">
        <f>E15+E16+E17</f>
        <v>954</v>
      </c>
      <c r="F14" s="14">
        <f aca="true" t="shared" si="4" ref="F14:N14">F15+F16+F17</f>
        <v>5001</v>
      </c>
      <c r="G14" s="14">
        <f t="shared" si="4"/>
        <v>8007</v>
      </c>
      <c r="H14" s="14">
        <f>H15+H16+H17</f>
        <v>4599</v>
      </c>
      <c r="I14" s="14">
        <f>I15+I16+I17</f>
        <v>964</v>
      </c>
      <c r="J14" s="14">
        <f>J15+J16+J17</f>
        <v>7187</v>
      </c>
      <c r="K14" s="14">
        <f>K15+K16+K17</f>
        <v>4548</v>
      </c>
      <c r="L14" s="14">
        <f>L15+L16+L17</f>
        <v>6310</v>
      </c>
      <c r="M14" s="14">
        <f t="shared" si="4"/>
        <v>1620</v>
      </c>
      <c r="N14" s="14">
        <f t="shared" si="4"/>
        <v>959</v>
      </c>
      <c r="O14" s="12">
        <f t="shared" si="2"/>
        <v>57663</v>
      </c>
    </row>
    <row r="15" spans="1:26" ht="18.75" customHeight="1">
      <c r="A15" s="15" t="s">
        <v>13</v>
      </c>
      <c r="B15" s="14">
        <v>6843</v>
      </c>
      <c r="C15" s="14">
        <v>4905</v>
      </c>
      <c r="D15" s="14">
        <v>5733</v>
      </c>
      <c r="E15" s="14">
        <v>954</v>
      </c>
      <c r="F15" s="14">
        <v>4989</v>
      </c>
      <c r="G15" s="14">
        <v>7999</v>
      </c>
      <c r="H15" s="14">
        <v>4593</v>
      </c>
      <c r="I15" s="14">
        <v>963</v>
      </c>
      <c r="J15" s="14">
        <v>7178</v>
      </c>
      <c r="K15" s="14">
        <v>4542</v>
      </c>
      <c r="L15" s="14">
        <v>6300</v>
      </c>
      <c r="M15" s="14">
        <v>1618</v>
      </c>
      <c r="N15" s="14">
        <v>958</v>
      </c>
      <c r="O15" s="12">
        <f t="shared" si="2"/>
        <v>57575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13</v>
      </c>
      <c r="C16" s="14">
        <v>5</v>
      </c>
      <c r="D16" s="14">
        <v>1</v>
      </c>
      <c r="E16" s="14">
        <v>0</v>
      </c>
      <c r="F16" s="14">
        <v>3</v>
      </c>
      <c r="G16" s="14">
        <v>4</v>
      </c>
      <c r="H16" s="14">
        <v>3</v>
      </c>
      <c r="I16" s="14">
        <v>1</v>
      </c>
      <c r="J16" s="14">
        <v>4</v>
      </c>
      <c r="K16" s="14">
        <v>5</v>
      </c>
      <c r="L16" s="14">
        <v>7</v>
      </c>
      <c r="M16" s="14">
        <v>2</v>
      </c>
      <c r="N16" s="14">
        <v>1</v>
      </c>
      <c r="O16" s="12">
        <f t="shared" si="2"/>
        <v>49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7</v>
      </c>
      <c r="C17" s="14">
        <v>6</v>
      </c>
      <c r="D17" s="14">
        <v>1</v>
      </c>
      <c r="E17" s="14">
        <v>0</v>
      </c>
      <c r="F17" s="14">
        <v>9</v>
      </c>
      <c r="G17" s="14">
        <v>4</v>
      </c>
      <c r="H17" s="14">
        <v>3</v>
      </c>
      <c r="I17" s="14">
        <v>0</v>
      </c>
      <c r="J17" s="14">
        <v>5</v>
      </c>
      <c r="K17" s="14">
        <v>1</v>
      </c>
      <c r="L17" s="14">
        <v>3</v>
      </c>
      <c r="M17" s="14">
        <v>0</v>
      </c>
      <c r="N17" s="14">
        <v>0</v>
      </c>
      <c r="O17" s="12">
        <f t="shared" si="2"/>
        <v>39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99144</v>
      </c>
      <c r="C18" s="18">
        <f>C19+C20+C21</f>
        <v>56049</v>
      </c>
      <c r="D18" s="18">
        <f>D19+D20+D21</f>
        <v>62761</v>
      </c>
      <c r="E18" s="18">
        <f>E19+E20+E21</f>
        <v>10742</v>
      </c>
      <c r="F18" s="18">
        <f aca="true" t="shared" si="5" ref="F18:N18">F19+F20+F21</f>
        <v>55637</v>
      </c>
      <c r="G18" s="18">
        <f t="shared" si="5"/>
        <v>79684</v>
      </c>
      <c r="H18" s="18">
        <f>H19+H20+H21</f>
        <v>59649</v>
      </c>
      <c r="I18" s="18">
        <f>I19+I20+I21</f>
        <v>11304</v>
      </c>
      <c r="J18" s="18">
        <f>J19+J20+J21</f>
        <v>85703</v>
      </c>
      <c r="K18" s="18">
        <f>K19+K20+K21</f>
        <v>51747</v>
      </c>
      <c r="L18" s="18">
        <f>L19+L20+L21</f>
        <v>82706</v>
      </c>
      <c r="M18" s="18">
        <f t="shared" si="5"/>
        <v>23975</v>
      </c>
      <c r="N18" s="18">
        <f t="shared" si="5"/>
        <v>14764</v>
      </c>
      <c r="O18" s="12">
        <f aca="true" t="shared" si="6" ref="O18:O24">SUM(B18:N18)</f>
        <v>693865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55289</v>
      </c>
      <c r="C19" s="14">
        <v>33927</v>
      </c>
      <c r="D19" s="14">
        <v>34354</v>
      </c>
      <c r="E19" s="14">
        <v>6200</v>
      </c>
      <c r="F19" s="14">
        <v>31492</v>
      </c>
      <c r="G19" s="14">
        <v>45455</v>
      </c>
      <c r="H19" s="14">
        <v>34911</v>
      </c>
      <c r="I19" s="14">
        <v>6762</v>
      </c>
      <c r="J19" s="14">
        <v>48182</v>
      </c>
      <c r="K19" s="14">
        <v>28691</v>
      </c>
      <c r="L19" s="14">
        <v>43591</v>
      </c>
      <c r="M19" s="14">
        <v>12461</v>
      </c>
      <c r="N19" s="14">
        <v>7469</v>
      </c>
      <c r="O19" s="12">
        <f t="shared" si="6"/>
        <v>388784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43429</v>
      </c>
      <c r="C20" s="14">
        <v>21778</v>
      </c>
      <c r="D20" s="14">
        <v>28171</v>
      </c>
      <c r="E20" s="14">
        <v>4474</v>
      </c>
      <c r="F20" s="14">
        <v>23860</v>
      </c>
      <c r="G20" s="14">
        <v>33673</v>
      </c>
      <c r="H20" s="14">
        <v>24439</v>
      </c>
      <c r="I20" s="14">
        <v>4478</v>
      </c>
      <c r="J20" s="14">
        <v>37185</v>
      </c>
      <c r="K20" s="14">
        <v>22797</v>
      </c>
      <c r="L20" s="14">
        <v>38725</v>
      </c>
      <c r="M20" s="14">
        <v>11410</v>
      </c>
      <c r="N20" s="14">
        <v>7238</v>
      </c>
      <c r="O20" s="12">
        <f t="shared" si="6"/>
        <v>301657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426</v>
      </c>
      <c r="C21" s="14">
        <v>344</v>
      </c>
      <c r="D21" s="14">
        <v>236</v>
      </c>
      <c r="E21" s="14">
        <v>68</v>
      </c>
      <c r="F21" s="14">
        <v>285</v>
      </c>
      <c r="G21" s="14">
        <v>556</v>
      </c>
      <c r="H21" s="14">
        <v>299</v>
      </c>
      <c r="I21" s="14">
        <v>64</v>
      </c>
      <c r="J21" s="14">
        <v>336</v>
      </c>
      <c r="K21" s="14">
        <v>259</v>
      </c>
      <c r="L21" s="14">
        <v>390</v>
      </c>
      <c r="M21" s="14">
        <v>104</v>
      </c>
      <c r="N21" s="14">
        <v>57</v>
      </c>
      <c r="O21" s="12">
        <f t="shared" si="6"/>
        <v>3424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54824</v>
      </c>
      <c r="C22" s="14">
        <f>C23+C24</f>
        <v>43278</v>
      </c>
      <c r="D22" s="14">
        <f>D23+D24</f>
        <v>46657</v>
      </c>
      <c r="E22" s="14">
        <f>E23+E24</f>
        <v>9811</v>
      </c>
      <c r="F22" s="14">
        <f aca="true" t="shared" si="7" ref="F22:N22">F23+F24</f>
        <v>42712</v>
      </c>
      <c r="G22" s="14">
        <f t="shared" si="7"/>
        <v>66693</v>
      </c>
      <c r="H22" s="14">
        <f>H23+H24</f>
        <v>43030</v>
      </c>
      <c r="I22" s="14">
        <f>I23+I24</f>
        <v>9026</v>
      </c>
      <c r="J22" s="14">
        <f>J23+J24</f>
        <v>45550</v>
      </c>
      <c r="K22" s="14">
        <f>K23+K24</f>
        <v>35681</v>
      </c>
      <c r="L22" s="14">
        <f>L23+L24</f>
        <v>35731</v>
      </c>
      <c r="M22" s="14">
        <f t="shared" si="7"/>
        <v>10104</v>
      </c>
      <c r="N22" s="14">
        <f t="shared" si="7"/>
        <v>5598</v>
      </c>
      <c r="O22" s="12">
        <f t="shared" si="6"/>
        <v>448695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54824</v>
      </c>
      <c r="C23" s="14">
        <v>43278</v>
      </c>
      <c r="D23" s="14">
        <v>46655</v>
      </c>
      <c r="E23" s="14">
        <v>9811</v>
      </c>
      <c r="F23" s="14">
        <v>42707</v>
      </c>
      <c r="G23" s="14">
        <v>66687</v>
      </c>
      <c r="H23" s="14">
        <v>43029</v>
      </c>
      <c r="I23" s="14">
        <v>9025</v>
      </c>
      <c r="J23" s="14">
        <v>45550</v>
      </c>
      <c r="K23" s="14">
        <v>35679</v>
      </c>
      <c r="L23" s="14">
        <v>35731</v>
      </c>
      <c r="M23" s="14">
        <v>10104</v>
      </c>
      <c r="N23" s="14">
        <v>5598</v>
      </c>
      <c r="O23" s="12">
        <f t="shared" si="6"/>
        <v>448678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0</v>
      </c>
      <c r="C24" s="14">
        <v>0</v>
      </c>
      <c r="D24" s="14">
        <v>2</v>
      </c>
      <c r="E24" s="14">
        <v>0</v>
      </c>
      <c r="F24" s="14">
        <v>5</v>
      </c>
      <c r="G24" s="14">
        <v>6</v>
      </c>
      <c r="H24" s="14">
        <v>1</v>
      </c>
      <c r="I24" s="14">
        <v>1</v>
      </c>
      <c r="J24" s="14">
        <v>0</v>
      </c>
      <c r="K24" s="14">
        <v>2</v>
      </c>
      <c r="L24" s="14">
        <v>0</v>
      </c>
      <c r="M24" s="14">
        <v>0</v>
      </c>
      <c r="N24" s="14">
        <v>0</v>
      </c>
      <c r="O24" s="12">
        <f t="shared" si="6"/>
        <v>17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707723.3504</v>
      </c>
      <c r="C28" s="56">
        <f aca="true" t="shared" si="8" ref="C28:N28">C29+C30</f>
        <v>507402.17559999996</v>
      </c>
      <c r="D28" s="56">
        <f t="shared" si="8"/>
        <v>523551.06510000007</v>
      </c>
      <c r="E28" s="56">
        <f t="shared" si="8"/>
        <v>130141.13609999999</v>
      </c>
      <c r="F28" s="56">
        <f t="shared" si="8"/>
        <v>492489.48750000005</v>
      </c>
      <c r="G28" s="56">
        <f t="shared" si="8"/>
        <v>601877.7923</v>
      </c>
      <c r="H28" s="56">
        <f t="shared" si="8"/>
        <v>479724.5576</v>
      </c>
      <c r="I28" s="56">
        <f t="shared" si="8"/>
        <v>103554.36000000002</v>
      </c>
      <c r="J28" s="56">
        <f t="shared" si="8"/>
        <v>650034.4954</v>
      </c>
      <c r="K28" s="56">
        <f t="shared" si="8"/>
        <v>502028.4716</v>
      </c>
      <c r="L28" s="56">
        <f t="shared" si="8"/>
        <v>634894.4492</v>
      </c>
      <c r="M28" s="56">
        <f t="shared" si="8"/>
        <v>252413.66650000002</v>
      </c>
      <c r="N28" s="56">
        <f t="shared" si="8"/>
        <v>143105.6214</v>
      </c>
      <c r="O28" s="56">
        <f>SUM(B28:N28)</f>
        <v>5728940.628699999</v>
      </c>
      <c r="Q28" s="62"/>
    </row>
    <row r="29" spans="1:15" ht="18.75" customHeight="1">
      <c r="A29" s="54" t="s">
        <v>57</v>
      </c>
      <c r="B29" s="52">
        <f aca="true" t="shared" si="9" ref="B29:N29">B26*B7</f>
        <v>703072.5504</v>
      </c>
      <c r="C29" s="52">
        <f t="shared" si="9"/>
        <v>499781.59559999994</v>
      </c>
      <c r="D29" s="52">
        <f t="shared" si="9"/>
        <v>511925.04510000005</v>
      </c>
      <c r="E29" s="52">
        <f t="shared" si="9"/>
        <v>130141.13609999999</v>
      </c>
      <c r="F29" s="52">
        <f t="shared" si="9"/>
        <v>483363.2775</v>
      </c>
      <c r="G29" s="52">
        <f t="shared" si="9"/>
        <v>597210.6923</v>
      </c>
      <c r="H29" s="52">
        <f t="shared" si="9"/>
        <v>476223.8876</v>
      </c>
      <c r="I29" s="52">
        <f t="shared" si="9"/>
        <v>103554.36000000002</v>
      </c>
      <c r="J29" s="52">
        <f t="shared" si="9"/>
        <v>637742.9354</v>
      </c>
      <c r="K29" s="52">
        <f t="shared" si="9"/>
        <v>486723.2016</v>
      </c>
      <c r="L29" s="52">
        <f t="shared" si="9"/>
        <v>622020.1992</v>
      </c>
      <c r="M29" s="52">
        <f t="shared" si="9"/>
        <v>247162.9665</v>
      </c>
      <c r="N29" s="52">
        <f t="shared" si="9"/>
        <v>140844.7314</v>
      </c>
      <c r="O29" s="53">
        <f>SUM(B29:N29)</f>
        <v>5639766.5786999995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89174.04999999999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-88769.2</v>
      </c>
      <c r="C32" s="25">
        <f t="shared" si="10"/>
        <v>-78225.6</v>
      </c>
      <c r="D32" s="25">
        <f t="shared" si="10"/>
        <v>-80658.75</v>
      </c>
      <c r="E32" s="25">
        <f t="shared" si="10"/>
        <v>-11786.3</v>
      </c>
      <c r="F32" s="25">
        <f t="shared" si="10"/>
        <v>-53054.6</v>
      </c>
      <c r="G32" s="25">
        <f t="shared" si="10"/>
        <v>-88933.8</v>
      </c>
      <c r="H32" s="25">
        <f t="shared" si="10"/>
        <v>-76497</v>
      </c>
      <c r="I32" s="25">
        <f t="shared" si="10"/>
        <v>-16352.2</v>
      </c>
      <c r="J32" s="25">
        <f t="shared" si="10"/>
        <v>-58970.2</v>
      </c>
      <c r="K32" s="25">
        <f t="shared" si="10"/>
        <v>-64224.8</v>
      </c>
      <c r="L32" s="25">
        <f t="shared" si="10"/>
        <v>-54988.4</v>
      </c>
      <c r="M32" s="25">
        <f t="shared" si="10"/>
        <v>-23976.8</v>
      </c>
      <c r="N32" s="25">
        <f t="shared" si="10"/>
        <v>-19577.9</v>
      </c>
      <c r="O32" s="25">
        <f t="shared" si="10"/>
        <v>-716015.55</v>
      </c>
    </row>
    <row r="33" spans="1:15" ht="18.75" customHeight="1">
      <c r="A33" s="17" t="s">
        <v>58</v>
      </c>
      <c r="B33" s="26">
        <f>+B34</f>
        <v>-88769.2</v>
      </c>
      <c r="C33" s="26">
        <f aca="true" t="shared" si="11" ref="C33:O33">+C34</f>
        <v>-78225.6</v>
      </c>
      <c r="D33" s="26">
        <f t="shared" si="11"/>
        <v>-64801</v>
      </c>
      <c r="E33" s="26">
        <f t="shared" si="11"/>
        <v>-11786.3</v>
      </c>
      <c r="F33" s="26">
        <f t="shared" si="11"/>
        <v>-52554.6</v>
      </c>
      <c r="G33" s="26">
        <f t="shared" si="11"/>
        <v>-88433.8</v>
      </c>
      <c r="H33" s="26">
        <f t="shared" si="11"/>
        <v>-76497</v>
      </c>
      <c r="I33" s="26">
        <f t="shared" si="11"/>
        <v>-14852.2</v>
      </c>
      <c r="J33" s="26">
        <f t="shared" si="11"/>
        <v>-58970.2</v>
      </c>
      <c r="K33" s="26">
        <f t="shared" si="11"/>
        <v>-64224.8</v>
      </c>
      <c r="L33" s="26">
        <f t="shared" si="11"/>
        <v>-54988.4</v>
      </c>
      <c r="M33" s="26">
        <f t="shared" si="11"/>
        <v>-23976.8</v>
      </c>
      <c r="N33" s="26">
        <f t="shared" si="11"/>
        <v>-19577.9</v>
      </c>
      <c r="O33" s="26">
        <f t="shared" si="11"/>
        <v>-697657.8</v>
      </c>
    </row>
    <row r="34" spans="1:26" ht="18.75" customHeight="1">
      <c r="A34" s="13" t="s">
        <v>59</v>
      </c>
      <c r="B34" s="20">
        <f>ROUND(-B9*$D$3,2)</f>
        <v>-88769.2</v>
      </c>
      <c r="C34" s="20">
        <f>ROUND(-C9*$D$3,2)</f>
        <v>-78225.6</v>
      </c>
      <c r="D34" s="20">
        <f>ROUND(-D9*$D$3,2)</f>
        <v>-64801</v>
      </c>
      <c r="E34" s="20">
        <f>ROUND(-E9*$D$3,2)</f>
        <v>-11786.3</v>
      </c>
      <c r="F34" s="20">
        <f aca="true" t="shared" si="12" ref="F34:N34">ROUND(-F9*$D$3,2)</f>
        <v>-52554.6</v>
      </c>
      <c r="G34" s="20">
        <f t="shared" si="12"/>
        <v>-88433.8</v>
      </c>
      <c r="H34" s="20">
        <f t="shared" si="12"/>
        <v>-76497</v>
      </c>
      <c r="I34" s="20">
        <f>ROUND(-I9*$D$3,2)</f>
        <v>-14852.2</v>
      </c>
      <c r="J34" s="20">
        <f>ROUND(-J9*$D$3,2)</f>
        <v>-58970.2</v>
      </c>
      <c r="K34" s="20">
        <f>ROUND(-K9*$D$3,2)</f>
        <v>-64224.8</v>
      </c>
      <c r="L34" s="20">
        <f>ROUND(-L9*$D$3,2)</f>
        <v>-54988.4</v>
      </c>
      <c r="M34" s="20">
        <f t="shared" si="12"/>
        <v>-23976.8</v>
      </c>
      <c r="N34" s="20">
        <f t="shared" si="12"/>
        <v>-19577.9</v>
      </c>
      <c r="O34" s="44">
        <f aca="true" t="shared" si="13" ref="O34:O45">SUM(B34:N34)</f>
        <v>-697657.8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-15857.75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-18357.75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-500-15357.75</f>
        <v>-15857.75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-18357.75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618954.1504</v>
      </c>
      <c r="C46" s="29">
        <f t="shared" si="15"/>
        <v>429176.5756</v>
      </c>
      <c r="D46" s="29">
        <f t="shared" si="15"/>
        <v>442892.31510000007</v>
      </c>
      <c r="E46" s="29">
        <f t="shared" si="15"/>
        <v>118354.83609999999</v>
      </c>
      <c r="F46" s="29">
        <f t="shared" si="15"/>
        <v>439434.88750000007</v>
      </c>
      <c r="G46" s="29">
        <f t="shared" si="15"/>
        <v>512943.9923</v>
      </c>
      <c r="H46" s="29">
        <f t="shared" si="15"/>
        <v>403227.5576</v>
      </c>
      <c r="I46" s="29">
        <f t="shared" si="15"/>
        <v>87202.16000000002</v>
      </c>
      <c r="J46" s="29">
        <f t="shared" si="15"/>
        <v>591064.2954000001</v>
      </c>
      <c r="K46" s="29">
        <f t="shared" si="15"/>
        <v>437803.6716</v>
      </c>
      <c r="L46" s="29">
        <f t="shared" si="15"/>
        <v>579906.0492</v>
      </c>
      <c r="M46" s="29">
        <f t="shared" si="15"/>
        <v>228436.86650000003</v>
      </c>
      <c r="N46" s="29">
        <f t="shared" si="15"/>
        <v>123527.72140000001</v>
      </c>
      <c r="O46" s="29">
        <f>SUM(B46:N46)</f>
        <v>5012925.078700001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618954.1499999999</v>
      </c>
      <c r="C49" s="35">
        <f aca="true" t="shared" si="16" ref="C49:N49">SUM(C50:C63)</f>
        <v>429176.58</v>
      </c>
      <c r="D49" s="35">
        <f t="shared" si="16"/>
        <v>442892.32</v>
      </c>
      <c r="E49" s="35">
        <f t="shared" si="16"/>
        <v>118354.84</v>
      </c>
      <c r="F49" s="35">
        <f t="shared" si="16"/>
        <v>439434.89</v>
      </c>
      <c r="G49" s="35">
        <f t="shared" si="16"/>
        <v>512943.99</v>
      </c>
      <c r="H49" s="35">
        <f t="shared" si="16"/>
        <v>403227.56</v>
      </c>
      <c r="I49" s="35">
        <f t="shared" si="16"/>
        <v>87202.16</v>
      </c>
      <c r="J49" s="35">
        <f t="shared" si="16"/>
        <v>591064.29</v>
      </c>
      <c r="K49" s="35">
        <f t="shared" si="16"/>
        <v>437803.67</v>
      </c>
      <c r="L49" s="35">
        <f t="shared" si="16"/>
        <v>579906.05</v>
      </c>
      <c r="M49" s="35">
        <f t="shared" si="16"/>
        <v>228436.87</v>
      </c>
      <c r="N49" s="35">
        <f t="shared" si="16"/>
        <v>123527.72</v>
      </c>
      <c r="O49" s="29">
        <f>SUM(O50:O63)</f>
        <v>5012925.090000001</v>
      </c>
      <c r="Q49" s="64"/>
    </row>
    <row r="50" spans="1:18" ht="18.75" customHeight="1">
      <c r="A50" s="17" t="s">
        <v>39</v>
      </c>
      <c r="B50" s="35">
        <v>112320.43</v>
      </c>
      <c r="C50" s="35">
        <v>118750.57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231071</v>
      </c>
      <c r="P50"/>
      <c r="Q50" s="64"/>
      <c r="R50" s="65"/>
    </row>
    <row r="51" spans="1:16" ht="18.75" customHeight="1">
      <c r="A51" s="17" t="s">
        <v>40</v>
      </c>
      <c r="B51" s="35">
        <v>506633.72</v>
      </c>
      <c r="C51" s="35">
        <v>310426.01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817059.73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442892.32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442892.32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118354.84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118354.84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439434.89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439434.89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512943.99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512943.99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403227.56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403227.56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87202.16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87202.16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591064.29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591064.29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437803.67</v>
      </c>
      <c r="L59" s="34">
        <v>0</v>
      </c>
      <c r="M59" s="34">
        <v>0</v>
      </c>
      <c r="N59" s="34">
        <v>0</v>
      </c>
      <c r="O59" s="29">
        <f t="shared" si="17"/>
        <v>437803.67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579906.05</v>
      </c>
      <c r="M60" s="34">
        <v>0</v>
      </c>
      <c r="N60" s="34">
        <v>0</v>
      </c>
      <c r="O60" s="26">
        <f t="shared" si="17"/>
        <v>579906.05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228436.87</v>
      </c>
      <c r="N61" s="34">
        <v>0</v>
      </c>
      <c r="O61" s="29">
        <f t="shared" si="17"/>
        <v>228436.87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123527.72</v>
      </c>
      <c r="O62" s="26">
        <f t="shared" si="17"/>
        <v>123527.72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2.4824108090904864</v>
      </c>
      <c r="C67" s="42">
        <v>2.611527108505537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2.1304900150458215</v>
      </c>
      <c r="C68" s="42">
        <v>2.1951000110357004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2019-01-24T17:58:45Z</dcterms:modified>
  <cp:category/>
  <cp:version/>
  <cp:contentType/>
  <cp:contentStatus/>
</cp:coreProperties>
</file>