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<sst xmlns="http://schemas.openxmlformats.org/spreadsheetml/2006/main" count="99" uniqueCount="97">
  <si>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</si>
  <si>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</si>
  <si>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</si>
  <si>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</si>
  <si>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</si>
  <si>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</si>
  <si>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</si>
  <si>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</si>
  <si>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</si>
  <si>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</si>
  <si>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</si>
  <si>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</si>
  <si>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</si>
  <si>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</si>
  <si>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</si>
  <si>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</si>
  <si>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</si>
  <si>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</si>
  <si>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</si>
  <si>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</si>
  <si>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</si>
  <si>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</si>
  <si>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</si>
  <si>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</si>
  <si>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</si>
  <si>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</si>
  <si>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</si>
  <si>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</si>
  <si>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</si>
  <si>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</si>
  <si>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</si>
  <si>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</si>
  <si>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</si>
  <si>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</si>
  <si>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</si>
  <si>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</si>
  <si>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</si>
  <si>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</si>
  <si>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</si>
  <si>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</si>
  <si>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</si>
  <si>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</si>
  <si>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</si>
  <si>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</si>
  <si>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</si>
  <si>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</si>
  <si>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</si>
  <si>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</si>
  <si>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</si>
  <si>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</si>
  <si>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</si>
  <si>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</si>
  <si>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</si>
  <si>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</si>
  <si>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</si>
  <si>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</si>
  <si>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</si>
  <si>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</si>
  <si>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</si>
  <si>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</si>
  <si>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</si>
  <si>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</si>
  <si>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</si>
  <si>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</si>
  <si>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</si>
  <si>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</si>
  <si>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</si>
  <si>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</si>
  <si>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</si>
  <si>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</si>
  <si>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</si>
  <si>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</si>
  <si>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</si>
  <si>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</si>
  <si>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</si>
  <si>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</si>
  <si>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</si>
  <si>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</si>
  <si>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</si>
  <si>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</si>
  <si>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</si>
  <si>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</si>
  <si>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</si>
  <si>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</si>
  <si>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</si>
  <si>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</si>
  <si>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</si>
  <si>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</si>
  <si>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</si>
  <si>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</si>
  <si>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</si>
  <si>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</si>
  <si>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</si>
  <si>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</si>
  <si>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</si>
  <si>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</si>
  <si>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18/01/19 - VENCIMENTO 28/01/19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</si>
</sst>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F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7" sqref="P3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17.12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439418</v>
      </c>
      <c r="C7" s="10">
        <f t="shared" si="0"/>
        <v>316432</v>
      </c>
      <c r="D7" s="10">
        <f t="shared" si="0"/>
        <v>337435</v>
      </c>
      <c r="E7" s="10">
        <f t="shared" si="0"/>
        <v>60348</v>
      </c>
      <c r="F7" s="10">
        <f t="shared" si="0"/>
        <v>286863</v>
      </c>
      <c r="G7" s="10">
        <f t="shared" si="0"/>
        <v>457859</v>
      </c>
      <c r="H7" s="10">
        <f t="shared" si="0"/>
        <v>314025</v>
      </c>
      <c r="I7" s="10">
        <f t="shared" si="0"/>
        <v>65839</v>
      </c>
      <c r="J7" s="10">
        <f t="shared" si="0"/>
        <v>396221</v>
      </c>
      <c r="K7" s="10">
        <f t="shared" si="0"/>
        <v>264431</v>
      </c>
      <c r="L7" s="10">
        <f t="shared" si="0"/>
        <v>330558</v>
      </c>
      <c r="M7" s="10">
        <f t="shared" si="0"/>
        <v>125644</v>
      </c>
      <c r="N7" s="10">
        <f t="shared" si="0"/>
        <v>86084</v>
      </c>
      <c r="O7" s="10">
        <f>+O8+O18+O22</f>
        <v>3481157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225282</v>
      </c>
      <c r="C8" s="12">
        <f t="shared" si="1"/>
        <v>171025</v>
      </c>
      <c r="D8" s="12">
        <f t="shared" si="1"/>
        <v>198765</v>
      </c>
      <c r="E8" s="12">
        <f t="shared" si="1"/>
        <v>32137</v>
      </c>
      <c r="F8" s="12">
        <f t="shared" si="1"/>
        <v>157776</v>
      </c>
      <c r="G8" s="12">
        <f t="shared" si="1"/>
        <v>253463</v>
      </c>
      <c r="H8" s="12">
        <f t="shared" si="1"/>
        <v>163964</v>
      </c>
      <c r="I8" s="12">
        <f t="shared" si="1"/>
        <v>35143</v>
      </c>
      <c r="J8" s="12">
        <f t="shared" si="1"/>
        <v>221195</v>
      </c>
      <c r="K8" s="12">
        <f t="shared" si="1"/>
        <v>144380</v>
      </c>
      <c r="L8" s="12">
        <f t="shared" si="1"/>
        <v>171525</v>
      </c>
      <c r="M8" s="12">
        <f t="shared" si="1"/>
        <v>71634</v>
      </c>
      <c r="N8" s="12">
        <f t="shared" si="1"/>
        <v>52243</v>
      </c>
      <c r="O8" s="12">
        <f>SUM(B8:N8)</f>
        <v>1898532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22062</v>
      </c>
      <c r="C9" s="14">
        <v>20405</v>
      </c>
      <c r="D9" s="14">
        <v>15176</v>
      </c>
      <c r="E9" s="14">
        <v>3033</v>
      </c>
      <c r="F9" s="14">
        <v>12655</v>
      </c>
      <c r="G9" s="14">
        <v>23229</v>
      </c>
      <c r="H9" s="14">
        <v>19559</v>
      </c>
      <c r="I9" s="14">
        <v>4093</v>
      </c>
      <c r="J9" s="14">
        <v>13679</v>
      </c>
      <c r="K9" s="14">
        <v>15509</v>
      </c>
      <c r="L9" s="14">
        <v>12322</v>
      </c>
      <c r="M9" s="14">
        <v>7665</v>
      </c>
      <c r="N9" s="14">
        <v>6162</v>
      </c>
      <c r="O9" s="12">
        <f aca="true" t="shared" si="2" ref="O9:O17">SUM(B9:N9)</f>
        <v>175549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194930</v>
      </c>
      <c r="C10" s="14">
        <f>C11+C12+C13</f>
        <v>144319</v>
      </c>
      <c r="D10" s="14">
        <f>D11+D12+D13</f>
        <v>176698</v>
      </c>
      <c r="E10" s="14">
        <f>E11+E12+E13</f>
        <v>27981</v>
      </c>
      <c r="F10" s="14">
        <f aca="true" t="shared" si="3" ref="F10:N10">F11+F12+F13</f>
        <v>139084</v>
      </c>
      <c r="G10" s="14">
        <f t="shared" si="3"/>
        <v>220043</v>
      </c>
      <c r="H10" s="14">
        <f>H11+H12+H13</f>
        <v>138458</v>
      </c>
      <c r="I10" s="14">
        <f>I11+I12+I13</f>
        <v>29796</v>
      </c>
      <c r="J10" s="14">
        <f>J11+J12+J13</f>
        <v>198927</v>
      </c>
      <c r="K10" s="14">
        <f>K11+K12+K13</f>
        <v>123402</v>
      </c>
      <c r="L10" s="14">
        <f>L11+L12+L13</f>
        <v>152055</v>
      </c>
      <c r="M10" s="14">
        <f t="shared" si="3"/>
        <v>61601</v>
      </c>
      <c r="N10" s="14">
        <f t="shared" si="3"/>
        <v>44612</v>
      </c>
      <c r="O10" s="12">
        <f t="shared" si="2"/>
        <v>1651906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100067</v>
      </c>
      <c r="C11" s="14">
        <v>75914</v>
      </c>
      <c r="D11" s="14">
        <v>87602</v>
      </c>
      <c r="E11" s="14">
        <v>14355</v>
      </c>
      <c r="F11" s="14">
        <v>69943</v>
      </c>
      <c r="G11" s="14">
        <v>112301</v>
      </c>
      <c r="H11" s="14">
        <v>73208</v>
      </c>
      <c r="I11" s="14">
        <v>15954</v>
      </c>
      <c r="J11" s="14">
        <v>103053</v>
      </c>
      <c r="K11" s="14">
        <v>62890</v>
      </c>
      <c r="L11" s="14">
        <v>77406</v>
      </c>
      <c r="M11" s="14">
        <v>30908</v>
      </c>
      <c r="N11" s="14">
        <v>21294</v>
      </c>
      <c r="O11" s="12">
        <f t="shared" si="2"/>
        <v>844895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93404</v>
      </c>
      <c r="C12" s="14">
        <v>66892</v>
      </c>
      <c r="D12" s="14">
        <v>88259</v>
      </c>
      <c r="E12" s="14">
        <v>13383</v>
      </c>
      <c r="F12" s="14">
        <v>68010</v>
      </c>
      <c r="G12" s="14">
        <v>105516</v>
      </c>
      <c r="H12" s="14">
        <v>64163</v>
      </c>
      <c r="I12" s="14">
        <v>13620</v>
      </c>
      <c r="J12" s="14">
        <v>94823</v>
      </c>
      <c r="K12" s="14">
        <v>59548</v>
      </c>
      <c r="L12" s="14">
        <v>73566</v>
      </c>
      <c r="M12" s="14">
        <v>30203</v>
      </c>
      <c r="N12" s="14">
        <v>22987</v>
      </c>
      <c r="O12" s="12">
        <f t="shared" si="2"/>
        <v>794374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1459</v>
      </c>
      <c r="C13" s="14">
        <v>1513</v>
      </c>
      <c r="D13" s="14">
        <v>837</v>
      </c>
      <c r="E13" s="14">
        <v>243</v>
      </c>
      <c r="F13" s="14">
        <v>1131</v>
      </c>
      <c r="G13" s="14">
        <v>2226</v>
      </c>
      <c r="H13" s="14">
        <v>1087</v>
      </c>
      <c r="I13" s="14">
        <v>222</v>
      </c>
      <c r="J13" s="14">
        <v>1051</v>
      </c>
      <c r="K13" s="14">
        <v>964</v>
      </c>
      <c r="L13" s="14">
        <v>1083</v>
      </c>
      <c r="M13" s="14">
        <v>490</v>
      </c>
      <c r="N13" s="14">
        <v>331</v>
      </c>
      <c r="O13" s="12">
        <f t="shared" si="2"/>
        <v>12637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8290</v>
      </c>
      <c r="C14" s="14">
        <f>C15+C16+C17</f>
        <v>6301</v>
      </c>
      <c r="D14" s="14">
        <f>D15+D16+D17</f>
        <v>6891</v>
      </c>
      <c r="E14" s="14">
        <f>E15+E16+E17</f>
        <v>1123</v>
      </c>
      <c r="F14" s="14">
        <f aca="true" t="shared" si="4" ref="F14:N14">F15+F16+F17</f>
        <v>6037</v>
      </c>
      <c r="G14" s="14">
        <f t="shared" si="4"/>
        <v>10191</v>
      </c>
      <c r="H14" s="14">
        <f>H15+H16+H17</f>
        <v>5947</v>
      </c>
      <c r="I14" s="14">
        <f>I15+I16+I17</f>
        <v>1254</v>
      </c>
      <c r="J14" s="14">
        <f>J15+J16+J17</f>
        <v>8589</v>
      </c>
      <c r="K14" s="14">
        <f>K15+K16+K17</f>
        <v>5469</v>
      </c>
      <c r="L14" s="14">
        <f>L15+L16+L17</f>
        <v>7148</v>
      </c>
      <c r="M14" s="14">
        <f t="shared" si="4"/>
        <v>2368</v>
      </c>
      <c r="N14" s="14">
        <f t="shared" si="4"/>
        <v>1469</v>
      </c>
      <c r="O14" s="12">
        <f t="shared" si="2"/>
        <v>71077</v>
      </c>
    </row>
    <row r="15" spans="1:26" ht="18.75" customHeight="1">
      <c r="A15" s="15" t="s">
        <v>13</v>
      </c>
      <c r="B15" s="14">
        <v>8258</v>
      </c>
      <c r="C15" s="14">
        <v>6282</v>
      </c>
      <c r="D15" s="14">
        <v>6884</v>
      </c>
      <c r="E15" s="14">
        <v>1121</v>
      </c>
      <c r="F15" s="14">
        <v>6026</v>
      </c>
      <c r="G15" s="14">
        <v>10184</v>
      </c>
      <c r="H15" s="14">
        <v>5933</v>
      </c>
      <c r="I15" s="14">
        <v>1250</v>
      </c>
      <c r="J15" s="14">
        <v>8579</v>
      </c>
      <c r="K15" s="14">
        <v>5462</v>
      </c>
      <c r="L15" s="14">
        <v>7133</v>
      </c>
      <c r="M15" s="14">
        <v>2361</v>
      </c>
      <c r="N15" s="14">
        <v>1465</v>
      </c>
      <c r="O15" s="12">
        <f t="shared" si="2"/>
        <v>70938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18</v>
      </c>
      <c r="C16" s="14">
        <v>4</v>
      </c>
      <c r="D16" s="14">
        <v>1</v>
      </c>
      <c r="E16" s="14">
        <v>0</v>
      </c>
      <c r="F16" s="14">
        <v>6</v>
      </c>
      <c r="G16" s="14">
        <v>4</v>
      </c>
      <c r="H16" s="14">
        <v>9</v>
      </c>
      <c r="I16" s="14">
        <v>3</v>
      </c>
      <c r="J16" s="14">
        <v>4</v>
      </c>
      <c r="K16" s="14">
        <v>6</v>
      </c>
      <c r="L16" s="14">
        <v>11</v>
      </c>
      <c r="M16" s="14">
        <v>4</v>
      </c>
      <c r="N16" s="14">
        <v>2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14</v>
      </c>
      <c r="C17" s="14">
        <v>15</v>
      </c>
      <c r="D17" s="14">
        <v>6</v>
      </c>
      <c r="E17" s="14">
        <v>2</v>
      </c>
      <c r="F17" s="14">
        <v>5</v>
      </c>
      <c r="G17" s="14">
        <v>3</v>
      </c>
      <c r="H17" s="14">
        <v>5</v>
      </c>
      <c r="I17" s="14">
        <v>1</v>
      </c>
      <c r="J17" s="14">
        <v>6</v>
      </c>
      <c r="K17" s="14">
        <v>1</v>
      </c>
      <c r="L17" s="14">
        <v>4</v>
      </c>
      <c r="M17" s="14">
        <v>3</v>
      </c>
      <c r="N17" s="14">
        <v>2</v>
      </c>
      <c r="O17" s="12">
        <f t="shared" si="2"/>
        <v>67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141733</v>
      </c>
      <c r="C18" s="18">
        <f>C19+C20+C21</f>
        <v>85695</v>
      </c>
      <c r="D18" s="18">
        <f>D19+D20+D21</f>
        <v>80622</v>
      </c>
      <c r="E18" s="18">
        <f>E19+E20+E21</f>
        <v>14892</v>
      </c>
      <c r="F18" s="18">
        <f aca="true" t="shared" si="5" ref="F18:N18">F19+F20+F21</f>
        <v>74425</v>
      </c>
      <c r="G18" s="18">
        <f t="shared" si="5"/>
        <v>116327</v>
      </c>
      <c r="H18" s="18">
        <f>H19+H20+H21</f>
        <v>91318</v>
      </c>
      <c r="I18" s="18">
        <f>I19+I20+I21</f>
        <v>18324</v>
      </c>
      <c r="J18" s="18">
        <f>J19+J20+J21</f>
        <v>116381</v>
      </c>
      <c r="K18" s="18">
        <f>K19+K20+K21</f>
        <v>73354</v>
      </c>
      <c r="L18" s="18">
        <f>L19+L20+L21</f>
        <v>112340</v>
      </c>
      <c r="M18" s="18">
        <f t="shared" si="5"/>
        <v>39445</v>
      </c>
      <c r="N18" s="18">
        <f t="shared" si="5"/>
        <v>25042</v>
      </c>
      <c r="O18" s="12">
        <f aca="true" t="shared" si="6" ref="O18:O24">SUM(B18:N18)</f>
        <v>989898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79180</v>
      </c>
      <c r="C19" s="14">
        <v>51606</v>
      </c>
      <c r="D19" s="14">
        <v>45772</v>
      </c>
      <c r="E19" s="14">
        <v>8911</v>
      </c>
      <c r="F19" s="14">
        <v>43142</v>
      </c>
      <c r="G19" s="14">
        <v>68582</v>
      </c>
      <c r="H19" s="14">
        <v>53947</v>
      </c>
      <c r="I19" s="14">
        <v>11126</v>
      </c>
      <c r="J19" s="14">
        <v>67646</v>
      </c>
      <c r="K19" s="14">
        <v>41721</v>
      </c>
      <c r="L19" s="14">
        <v>62328</v>
      </c>
      <c r="M19" s="14">
        <v>22018</v>
      </c>
      <c r="N19" s="14">
        <v>13519</v>
      </c>
      <c r="O19" s="12">
        <f t="shared" si="6"/>
        <v>569498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61774</v>
      </c>
      <c r="C20" s="14">
        <v>33438</v>
      </c>
      <c r="D20" s="14">
        <v>34534</v>
      </c>
      <c r="E20" s="14">
        <v>5884</v>
      </c>
      <c r="F20" s="14">
        <v>30845</v>
      </c>
      <c r="G20" s="14">
        <v>46861</v>
      </c>
      <c r="H20" s="14">
        <v>36897</v>
      </c>
      <c r="I20" s="14">
        <v>7077</v>
      </c>
      <c r="J20" s="14">
        <v>48231</v>
      </c>
      <c r="K20" s="14">
        <v>31218</v>
      </c>
      <c r="L20" s="14">
        <v>49391</v>
      </c>
      <c r="M20" s="14">
        <v>17185</v>
      </c>
      <c r="N20" s="14">
        <v>11379</v>
      </c>
      <c r="O20" s="12">
        <f t="shared" si="6"/>
        <v>414714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779</v>
      </c>
      <c r="C21" s="14">
        <v>651</v>
      </c>
      <c r="D21" s="14">
        <v>316</v>
      </c>
      <c r="E21" s="14">
        <v>97</v>
      </c>
      <c r="F21" s="14">
        <v>438</v>
      </c>
      <c r="G21" s="14">
        <v>884</v>
      </c>
      <c r="H21" s="14">
        <v>474</v>
      </c>
      <c r="I21" s="14">
        <v>121</v>
      </c>
      <c r="J21" s="14">
        <v>504</v>
      </c>
      <c r="K21" s="14">
        <v>415</v>
      </c>
      <c r="L21" s="14">
        <v>621</v>
      </c>
      <c r="M21" s="14">
        <v>242</v>
      </c>
      <c r="N21" s="14">
        <v>144</v>
      </c>
      <c r="O21" s="12">
        <f t="shared" si="6"/>
        <v>5686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72403</v>
      </c>
      <c r="C22" s="14">
        <f>C23+C24</f>
        <v>59712</v>
      </c>
      <c r="D22" s="14">
        <f>D23+D24</f>
        <v>58048</v>
      </c>
      <c r="E22" s="14">
        <f>E23+E24</f>
        <v>13319</v>
      </c>
      <c r="F22" s="14">
        <f aca="true" t="shared" si="7" ref="F22:N22">F23+F24</f>
        <v>54662</v>
      </c>
      <c r="G22" s="14">
        <f t="shared" si="7"/>
        <v>88069</v>
      </c>
      <c r="H22" s="14">
        <f>H23+H24</f>
        <v>58743</v>
      </c>
      <c r="I22" s="14">
        <f>I23+I24</f>
        <v>12372</v>
      </c>
      <c r="J22" s="14">
        <f>J23+J24</f>
        <v>58645</v>
      </c>
      <c r="K22" s="14">
        <f>K23+K24</f>
        <v>46697</v>
      </c>
      <c r="L22" s="14">
        <f>L23+L24</f>
        <v>46693</v>
      </c>
      <c r="M22" s="14">
        <f t="shared" si="7"/>
        <v>14565</v>
      </c>
      <c r="N22" s="14">
        <f t="shared" si="7"/>
        <v>8799</v>
      </c>
      <c r="O22" s="12">
        <f t="shared" si="6"/>
        <v>592727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72403</v>
      </c>
      <c r="C23" s="14">
        <v>59712</v>
      </c>
      <c r="D23" s="14">
        <v>58044</v>
      </c>
      <c r="E23" s="14">
        <v>13318</v>
      </c>
      <c r="F23" s="14">
        <v>54658</v>
      </c>
      <c r="G23" s="14">
        <v>88069</v>
      </c>
      <c r="H23" s="14">
        <v>58741</v>
      </c>
      <c r="I23" s="14">
        <v>12372</v>
      </c>
      <c r="J23" s="14">
        <v>58644</v>
      </c>
      <c r="K23" s="14">
        <v>46694</v>
      </c>
      <c r="L23" s="14">
        <v>46693</v>
      </c>
      <c r="M23" s="14">
        <v>14565</v>
      </c>
      <c r="N23" s="14">
        <v>8799</v>
      </c>
      <c r="O23" s="12">
        <f t="shared" si="6"/>
        <v>592712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4</v>
      </c>
      <c r="E24" s="14">
        <v>1</v>
      </c>
      <c r="F24" s="14">
        <v>4</v>
      </c>
      <c r="G24" s="14">
        <v>0</v>
      </c>
      <c r="H24" s="14">
        <v>2</v>
      </c>
      <c r="I24" s="14">
        <v>0</v>
      </c>
      <c r="J24" s="14">
        <v>1</v>
      </c>
      <c r="K24" s="14">
        <v>3</v>
      </c>
      <c r="L24" s="14">
        <v>0</v>
      </c>
      <c r="M24" s="14">
        <v>0</v>
      </c>
      <c r="N24" s="14">
        <v>0</v>
      </c>
      <c r="O24" s="12">
        <f t="shared" si="6"/>
        <v>15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965042.7808000001</v>
      </c>
      <c r="C28" s="56">
        <f aca="true" t="shared" si="8" ref="C28:N28">C29+C30</f>
        <v>734812.9591999999</v>
      </c>
      <c r="D28" s="56">
        <f t="shared" si="8"/>
        <v>673234.8245000001</v>
      </c>
      <c r="E28" s="56">
        <f t="shared" si="8"/>
        <v>178587.8364</v>
      </c>
      <c r="F28" s="56">
        <f t="shared" si="8"/>
        <v>654998.2544999999</v>
      </c>
      <c r="G28" s="56">
        <f t="shared" si="8"/>
        <v>854590.7617</v>
      </c>
      <c r="H28" s="56">
        <f t="shared" si="8"/>
        <v>684181.2600000001</v>
      </c>
      <c r="I28" s="56">
        <f t="shared" si="8"/>
        <v>156374.20890000003</v>
      </c>
      <c r="J28" s="56">
        <f t="shared" si="8"/>
        <v>873438.2814000001</v>
      </c>
      <c r="K28" s="56">
        <f t="shared" si="8"/>
        <v>672310.5326</v>
      </c>
      <c r="L28" s="56">
        <f t="shared" si="8"/>
        <v>816592.9712</v>
      </c>
      <c r="M28" s="56">
        <f t="shared" si="8"/>
        <v>390538.026</v>
      </c>
      <c r="N28" s="56">
        <f t="shared" si="8"/>
        <v>228067.8304</v>
      </c>
      <c r="O28" s="56">
        <f>SUM(B28:N28)</f>
        <v>7882770.5276</v>
      </c>
      <c r="Q28" s="62"/>
    </row>
    <row r="29" spans="1:15" ht="18.75" customHeight="1">
      <c r="A29" s="54" t="s">
        <v>57</v>
      </c>
      <c r="B29" s="52">
        <f aca="true" t="shared" si="9" ref="B29:N29">B26*B7</f>
        <v>960391.9808</v>
      </c>
      <c r="C29" s="52">
        <f t="shared" si="9"/>
        <v>727192.3792</v>
      </c>
      <c r="D29" s="52">
        <f t="shared" si="9"/>
        <v>661608.8045000001</v>
      </c>
      <c r="E29" s="52">
        <f t="shared" si="9"/>
        <v>178587.8364</v>
      </c>
      <c r="F29" s="52">
        <f t="shared" si="9"/>
        <v>645872.0445</v>
      </c>
      <c r="G29" s="52">
        <f t="shared" si="9"/>
        <v>849923.6617</v>
      </c>
      <c r="H29" s="52">
        <f t="shared" si="9"/>
        <v>680680.5900000001</v>
      </c>
      <c r="I29" s="52">
        <f t="shared" si="9"/>
        <v>156374.20890000003</v>
      </c>
      <c r="J29" s="52">
        <f t="shared" si="9"/>
        <v>861146.7214</v>
      </c>
      <c r="K29" s="52">
        <f t="shared" si="9"/>
        <v>657005.2626</v>
      </c>
      <c r="L29" s="52">
        <f t="shared" si="9"/>
        <v>803718.7212</v>
      </c>
      <c r="M29" s="52">
        <f t="shared" si="9"/>
        <v>385287.326</v>
      </c>
      <c r="N29" s="52">
        <f t="shared" si="9"/>
        <v>225806.9404</v>
      </c>
      <c r="O29" s="53">
        <f>SUM(B29:N29)</f>
        <v>7793596.477600001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-127862.13</v>
      </c>
      <c r="C32" s="25">
        <f t="shared" si="10"/>
        <v>-118997.74</v>
      </c>
      <c r="D32" s="25">
        <f t="shared" si="10"/>
        <v>-128088.06</v>
      </c>
      <c r="E32" s="25">
        <f t="shared" si="10"/>
        <v>-40281.44</v>
      </c>
      <c r="F32" s="25">
        <f t="shared" si="10"/>
        <v>-132561.9</v>
      </c>
      <c r="G32" s="25">
        <f t="shared" si="10"/>
        <v>-130115.09</v>
      </c>
      <c r="H32" s="25">
        <f t="shared" si="10"/>
        <v>-106159.16</v>
      </c>
      <c r="I32" s="25">
        <f t="shared" si="10"/>
        <v>-70308.98999999999</v>
      </c>
      <c r="J32" s="25">
        <f t="shared" si="10"/>
        <v>-172418.77000000002</v>
      </c>
      <c r="K32" s="25">
        <f t="shared" si="10"/>
        <v>-89944.33</v>
      </c>
      <c r="L32" s="25">
        <f t="shared" si="10"/>
        <v>-108364.38</v>
      </c>
      <c r="M32" s="25">
        <f t="shared" si="10"/>
        <v>-41147.28</v>
      </c>
      <c r="N32" s="25">
        <f t="shared" si="10"/>
        <v>-32974.799999999996</v>
      </c>
      <c r="O32" s="25">
        <f t="shared" si="10"/>
        <v>-1299224.0699999998</v>
      </c>
    </row>
    <row r="33" spans="1:15" ht="18.75" customHeight="1">
      <c r="A33" s="17" t="s">
        <v>58</v>
      </c>
      <c r="B33" s="26">
        <f>+B34</f>
        <v>-94866.6</v>
      </c>
      <c r="C33" s="26">
        <f aca="true" t="shared" si="11" ref="C33:O33">+C34</f>
        <v>-87741.5</v>
      </c>
      <c r="D33" s="26">
        <f t="shared" si="11"/>
        <v>-65256.8</v>
      </c>
      <c r="E33" s="26">
        <f t="shared" si="11"/>
        <v>-13041.9</v>
      </c>
      <c r="F33" s="26">
        <f t="shared" si="11"/>
        <v>-54416.5</v>
      </c>
      <c r="G33" s="26">
        <f t="shared" si="11"/>
        <v>-99884.7</v>
      </c>
      <c r="H33" s="26">
        <f t="shared" si="11"/>
        <v>-84103.7</v>
      </c>
      <c r="I33" s="26">
        <f t="shared" si="11"/>
        <v>-17599.9</v>
      </c>
      <c r="J33" s="26">
        <f t="shared" si="11"/>
        <v>-58819.7</v>
      </c>
      <c r="K33" s="26">
        <f t="shared" si="11"/>
        <v>-66688.7</v>
      </c>
      <c r="L33" s="26">
        <f t="shared" si="11"/>
        <v>-52984.6</v>
      </c>
      <c r="M33" s="26">
        <f t="shared" si="11"/>
        <v>-32959.5</v>
      </c>
      <c r="N33" s="26">
        <f t="shared" si="11"/>
        <v>-26496.6</v>
      </c>
      <c r="O33" s="26">
        <f t="shared" si="11"/>
        <v>-754860.7</v>
      </c>
    </row>
    <row r="34" spans="1:26" ht="18.75" customHeight="1">
      <c r="A34" s="13" t="s">
        <v>59</v>
      </c>
      <c r="B34" s="20">
        <f>ROUND(-B9*$D$3,2)</f>
        <v>-94866.6</v>
      </c>
      <c r="C34" s="20">
        <f>ROUND(-C9*$D$3,2)</f>
        <v>-87741.5</v>
      </c>
      <c r="D34" s="20">
        <f>ROUND(-D9*$D$3,2)</f>
        <v>-65256.8</v>
      </c>
      <c r="E34" s="20">
        <f>ROUND(-E9*$D$3,2)</f>
        <v>-13041.9</v>
      </c>
      <c r="F34" s="20">
        <f aca="true" t="shared" si="12" ref="F34:N34">ROUND(-F9*$D$3,2)</f>
        <v>-54416.5</v>
      </c>
      <c r="G34" s="20">
        <f t="shared" si="12"/>
        <v>-99884.7</v>
      </c>
      <c r="H34" s="20">
        <f t="shared" si="12"/>
        <v>-84103.7</v>
      </c>
      <c r="I34" s="20">
        <f>ROUND(-I9*$D$3,2)</f>
        <v>-17599.9</v>
      </c>
      <c r="J34" s="20">
        <f>ROUND(-J9*$D$3,2)</f>
        <v>-58819.7</v>
      </c>
      <c r="K34" s="20">
        <f>ROUND(-K9*$D$3,2)</f>
        <v>-66688.7</v>
      </c>
      <c r="L34" s="20">
        <f>ROUND(-L9*$D$3,2)</f>
        <v>-52984.6</v>
      </c>
      <c r="M34" s="20">
        <f t="shared" si="12"/>
        <v>-32959.5</v>
      </c>
      <c r="N34" s="20">
        <f t="shared" si="12"/>
        <v>-26496.6</v>
      </c>
      <c r="O34" s="44">
        <f aca="true" t="shared" si="13" ref="O34:O45">SUM(B34:N34)</f>
        <v>-754860.7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-32995.53</v>
      </c>
      <c r="C35" s="26">
        <f t="shared" si="14"/>
        <v>-31256.24</v>
      </c>
      <c r="D35" s="26">
        <f t="shared" si="14"/>
        <v>-62831.259999999995</v>
      </c>
      <c r="E35" s="26">
        <f t="shared" si="14"/>
        <v>-27239.54</v>
      </c>
      <c r="F35" s="26">
        <f t="shared" si="14"/>
        <v>-78145.4</v>
      </c>
      <c r="G35" s="26">
        <f t="shared" si="14"/>
        <v>-30230.39</v>
      </c>
      <c r="H35" s="26">
        <f t="shared" si="14"/>
        <v>-22055.46</v>
      </c>
      <c r="I35" s="26">
        <f t="shared" si="14"/>
        <v>-52709.09</v>
      </c>
      <c r="J35" s="26">
        <f t="shared" si="14"/>
        <v>-113599.07</v>
      </c>
      <c r="K35" s="26">
        <f t="shared" si="14"/>
        <v>-23255.63</v>
      </c>
      <c r="L35" s="26">
        <f>SUM(L36:L41)</f>
        <v>-55379.78</v>
      </c>
      <c r="M35" s="26">
        <f>SUM(M36:M41)</f>
        <v>-8187.78</v>
      </c>
      <c r="N35" s="26">
        <f>SUM(N36:N41)</f>
        <v>-6478.2</v>
      </c>
      <c r="O35" s="26">
        <f t="shared" si="13"/>
        <v>-544363.37</v>
      </c>
    </row>
    <row r="36" spans="1:26" ht="18.75" customHeight="1">
      <c r="A36" s="13" t="s">
        <v>61</v>
      </c>
      <c r="B36" s="24">
        <v>-32995.53</v>
      </c>
      <c r="C36" s="24">
        <v>-31256.24</v>
      </c>
      <c r="D36" s="24">
        <v>-42483</v>
      </c>
      <c r="E36" s="24">
        <v>-27239.54</v>
      </c>
      <c r="F36" s="24">
        <v>-70120.4</v>
      </c>
      <c r="G36" s="24">
        <v>-29730.39</v>
      </c>
      <c r="H36" s="24">
        <v>-22055.46</v>
      </c>
      <c r="I36" s="24">
        <v>-51209.09</v>
      </c>
      <c r="J36" s="24">
        <v>-113599.07</v>
      </c>
      <c r="K36" s="24">
        <v>-23255.63</v>
      </c>
      <c r="L36" s="24">
        <v>-55379.78</v>
      </c>
      <c r="M36" s="24">
        <v>-8187.78</v>
      </c>
      <c r="N36" s="24">
        <v>-6478.2</v>
      </c>
      <c r="O36" s="24">
        <f t="shared" si="13"/>
        <v>-513990.11000000004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-500-19848.26</f>
        <v>-20348.26</v>
      </c>
      <c r="E38" s="24">
        <v>0</v>
      </c>
      <c r="F38" s="24">
        <v>-8025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-30373.26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837180.6508000001</v>
      </c>
      <c r="C46" s="29">
        <f t="shared" si="15"/>
        <v>615815.2191999999</v>
      </c>
      <c r="D46" s="29">
        <f t="shared" si="15"/>
        <v>545146.7645</v>
      </c>
      <c r="E46" s="29">
        <f t="shared" si="15"/>
        <v>138306.3964</v>
      </c>
      <c r="F46" s="29">
        <f t="shared" si="15"/>
        <v>522436.3544999999</v>
      </c>
      <c r="G46" s="29">
        <f t="shared" si="15"/>
        <v>724475.6717000001</v>
      </c>
      <c r="H46" s="29">
        <f t="shared" si="15"/>
        <v>578022.1000000001</v>
      </c>
      <c r="I46" s="29">
        <f t="shared" si="15"/>
        <v>86065.21890000004</v>
      </c>
      <c r="J46" s="29">
        <f t="shared" si="15"/>
        <v>701019.5114000001</v>
      </c>
      <c r="K46" s="29">
        <f t="shared" si="15"/>
        <v>582366.2026000001</v>
      </c>
      <c r="L46" s="29">
        <f t="shared" si="15"/>
        <v>708228.5912</v>
      </c>
      <c r="M46" s="29">
        <f t="shared" si="15"/>
        <v>349390.74600000004</v>
      </c>
      <c r="N46" s="29">
        <f t="shared" si="15"/>
        <v>195093.03040000002</v>
      </c>
      <c r="O46" s="29">
        <f>SUM(B46:N46)</f>
        <v>6583546.4576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837180.6499999999</v>
      </c>
      <c r="C49" s="35">
        <f aca="true" t="shared" si="16" ref="C49:N49">SUM(C50:C63)</f>
        <v>615815.22</v>
      </c>
      <c r="D49" s="35">
        <f t="shared" si="16"/>
        <v>545146.76</v>
      </c>
      <c r="E49" s="35">
        <f t="shared" si="16"/>
        <v>138306.4</v>
      </c>
      <c r="F49" s="35">
        <f t="shared" si="16"/>
        <v>522436.35</v>
      </c>
      <c r="G49" s="35">
        <f t="shared" si="16"/>
        <v>724475.67</v>
      </c>
      <c r="H49" s="35">
        <f t="shared" si="16"/>
        <v>578022.1</v>
      </c>
      <c r="I49" s="35">
        <f t="shared" si="16"/>
        <v>86065.22</v>
      </c>
      <c r="J49" s="35">
        <f t="shared" si="16"/>
        <v>701019.5</v>
      </c>
      <c r="K49" s="35">
        <f t="shared" si="16"/>
        <v>582366.2</v>
      </c>
      <c r="L49" s="35">
        <f t="shared" si="16"/>
        <v>708228.59</v>
      </c>
      <c r="M49" s="35">
        <f t="shared" si="16"/>
        <v>349390.75</v>
      </c>
      <c r="N49" s="35">
        <f t="shared" si="16"/>
        <v>195093.03</v>
      </c>
      <c r="O49" s="29">
        <f>SUM(O50:O63)</f>
        <v>6583546.440000001</v>
      </c>
      <c r="Q49" s="64"/>
    </row>
    <row r="50" spans="1:18" ht="18.75" customHeight="1">
      <c r="A50" s="17" t="s">
        <v>39</v>
      </c>
      <c r="B50" s="35">
        <v>152488.44</v>
      </c>
      <c r="C50" s="35">
        <v>166984.37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319472.81</v>
      </c>
      <c r="P50"/>
      <c r="Q50" s="64"/>
      <c r="R50" s="65"/>
    </row>
    <row r="51" spans="1:16" ht="18.75" customHeight="1">
      <c r="A51" s="17" t="s">
        <v>40</v>
      </c>
      <c r="B51" s="35">
        <v>684692.21</v>
      </c>
      <c r="C51" s="35">
        <v>448830.85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1133523.06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545146.76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545146.76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138306.4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138306.4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522436.35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522436.35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724475.67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724475.67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578022.1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578022.1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86065.22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86065.22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701019.5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701019.5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582366.2</v>
      </c>
      <c r="L59" s="34">
        <v>0</v>
      </c>
      <c r="M59" s="34">
        <v>0</v>
      </c>
      <c r="N59" s="34">
        <v>0</v>
      </c>
      <c r="O59" s="29">
        <f t="shared" si="17"/>
        <v>582366.2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708228.59</v>
      </c>
      <c r="M60" s="34">
        <v>0</v>
      </c>
      <c r="N60" s="34">
        <v>0</v>
      </c>
      <c r="O60" s="26">
        <f t="shared" si="17"/>
        <v>708228.59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349390.75</v>
      </c>
      <c r="N61" s="34">
        <v>0</v>
      </c>
      <c r="O61" s="29">
        <f t="shared" si="17"/>
        <v>349390.75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195093.03</v>
      </c>
      <c r="O62" s="26">
        <f t="shared" si="17"/>
        <v>195093.03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2.464176948188747</v>
      </c>
      <c r="C67" s="42">
        <v>2.613967502192701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2.1304899890309454</v>
      </c>
      <c r="C68" s="42">
        <v>2.1950999898872428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2019-01-24T17:57:24Z</dcterms:modified>
  <cp:category/>
  <cp:version/>
  <cp:contentType/>
  <cp:contentStatus/>
</cp:coreProperties>
</file>