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<sst xmlns="http://schemas.openxmlformats.org/spreadsheetml/2006/main" count="99" uniqueCount="97">
  <si>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</si>
  <si>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</si>
  <si>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</si>
  <si>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</si>
  <si>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</si>
  <si>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</si>
  <si>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</si>
  <si>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</si>
  <si>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</si>
  <si>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</si>
  <si>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</si>
  <si>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</si>
  <si>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</si>
  <si>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</si>
  <si>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</si>
  <si>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</si>
  <si>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</si>
  <si>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</si>
  <si>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</si>
  <si>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</si>
  <si>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</si>
  <si>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</si>
  <si>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</si>
  <si>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</si>
  <si>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</si>
  <si>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</si>
  <si>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</si>
  <si>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</si>
  <si>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</si>
  <si>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</si>
  <si>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</si>
  <si>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</si>
  <si>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</si>
  <si>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</si>
  <si>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</si>
  <si>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</si>
  <si>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</si>
  <si>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</si>
  <si>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</si>
  <si>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</si>
  <si>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</si>
  <si>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</si>
  <si>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</si>
  <si>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</si>
  <si>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</si>
  <si>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</si>
  <si>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</si>
  <si>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</si>
  <si>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</si>
  <si>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</si>
  <si>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</si>
  <si>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</si>
  <si>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</si>
  <si>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</si>
  <si>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</si>
  <si>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</si>
  <si>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</si>
  <si>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</si>
  <si>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</si>
  <si>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</si>
  <si>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</si>
  <si>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</si>
  <si>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</si>
  <si>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</si>
  <si>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</si>
  <si>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</si>
  <si>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</si>
  <si>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</si>
  <si>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</si>
  <si>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</si>
  <si>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</si>
  <si>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</si>
  <si>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</si>
  <si>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</si>
  <si>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</si>
  <si>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</si>
  <si>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</si>
  <si>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</si>
  <si>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</si>
  <si>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</si>
  <si>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</si>
  <si>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</si>
  <si>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</si>
  <si>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</si>
  <si>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</si>
  <si>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</si>
  <si>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</si>
  <si>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</si>
  <si>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</si>
  <si>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</si>
  <si>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</si>
  <si>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</si>
  <si>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</si>
  <si>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</si>
  <si>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</si>
  <si>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</si>
  <si>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14/01/19 - VENCIMENTO 21/01/19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</si>
</sst>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1" sqref="B21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421055</v>
      </c>
      <c r="C7" s="10">
        <f t="shared" si="0"/>
        <v>307955</v>
      </c>
      <c r="D7" s="10">
        <f t="shared" si="0"/>
        <v>327324</v>
      </c>
      <c r="E7" s="10">
        <f t="shared" si="0"/>
        <v>58259</v>
      </c>
      <c r="F7" s="10">
        <f t="shared" si="0"/>
        <v>278294</v>
      </c>
      <c r="G7" s="10">
        <f t="shared" si="0"/>
        <v>428134</v>
      </c>
      <c r="H7" s="10">
        <f t="shared" si="0"/>
        <v>300248</v>
      </c>
      <c r="I7" s="10">
        <f t="shared" si="0"/>
        <v>66689</v>
      </c>
      <c r="J7" s="10">
        <f t="shared" si="0"/>
        <v>357580</v>
      </c>
      <c r="K7" s="10">
        <f t="shared" si="0"/>
        <v>258349</v>
      </c>
      <c r="L7" s="10">
        <f t="shared" si="0"/>
        <v>310976</v>
      </c>
      <c r="M7" s="10">
        <f t="shared" si="0"/>
        <v>119936</v>
      </c>
      <c r="N7" s="10">
        <f t="shared" si="0"/>
        <v>83835</v>
      </c>
      <c r="O7" s="10">
        <f>+O8+O18+O22</f>
        <v>3318634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214436</v>
      </c>
      <c r="C8" s="12">
        <f t="shared" si="1"/>
        <v>165529</v>
      </c>
      <c r="D8" s="12">
        <f t="shared" si="1"/>
        <v>192601</v>
      </c>
      <c r="E8" s="12">
        <f t="shared" si="1"/>
        <v>30736</v>
      </c>
      <c r="F8" s="12">
        <f t="shared" si="1"/>
        <v>152201</v>
      </c>
      <c r="G8" s="12">
        <f t="shared" si="1"/>
        <v>235642</v>
      </c>
      <c r="H8" s="12">
        <f t="shared" si="1"/>
        <v>156146</v>
      </c>
      <c r="I8" s="12">
        <f t="shared" si="1"/>
        <v>35329</v>
      </c>
      <c r="J8" s="12">
        <f t="shared" si="1"/>
        <v>198766</v>
      </c>
      <c r="K8" s="12">
        <f t="shared" si="1"/>
        <v>139869</v>
      </c>
      <c r="L8" s="12">
        <f t="shared" si="1"/>
        <v>160148</v>
      </c>
      <c r="M8" s="12">
        <f t="shared" si="1"/>
        <v>67716</v>
      </c>
      <c r="N8" s="12">
        <f t="shared" si="1"/>
        <v>50835</v>
      </c>
      <c r="O8" s="12">
        <f>SUM(B8:N8)</f>
        <v>1799954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21456</v>
      </c>
      <c r="C9" s="14">
        <v>20667</v>
      </c>
      <c r="D9" s="14">
        <v>16124</v>
      </c>
      <c r="E9" s="14">
        <v>3048</v>
      </c>
      <c r="F9" s="14">
        <v>13350</v>
      </c>
      <c r="G9" s="14">
        <v>22008</v>
      </c>
      <c r="H9" s="14">
        <v>19123</v>
      </c>
      <c r="I9" s="14">
        <v>4012</v>
      </c>
      <c r="J9" s="14">
        <v>12962</v>
      </c>
      <c r="K9" s="14">
        <v>16237</v>
      </c>
      <c r="L9" s="14">
        <v>12557</v>
      </c>
      <c r="M9" s="14">
        <v>7427</v>
      </c>
      <c r="N9" s="14">
        <v>6116</v>
      </c>
      <c r="O9" s="12">
        <f aca="true" t="shared" si="2" ref="O9:O17">SUM(B9:N9)</f>
        <v>175087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185062</v>
      </c>
      <c r="C10" s="14">
        <f>C11+C12+C13</f>
        <v>138880</v>
      </c>
      <c r="D10" s="14">
        <f>D11+D12+D13</f>
        <v>169908</v>
      </c>
      <c r="E10" s="14">
        <f>E11+E12+E13</f>
        <v>26625</v>
      </c>
      <c r="F10" s="14">
        <f aca="true" t="shared" si="3" ref="F10:N10">F11+F12+F13</f>
        <v>133085</v>
      </c>
      <c r="G10" s="14">
        <f t="shared" si="3"/>
        <v>203964</v>
      </c>
      <c r="H10" s="14">
        <f>H11+H12+H13</f>
        <v>131430</v>
      </c>
      <c r="I10" s="14">
        <f>I11+I12+I13</f>
        <v>29986</v>
      </c>
      <c r="J10" s="14">
        <f>J11+J12+J13</f>
        <v>178203</v>
      </c>
      <c r="K10" s="14">
        <f>K11+K12+K13</f>
        <v>118292</v>
      </c>
      <c r="L10" s="14">
        <f>L11+L12+L13</f>
        <v>140931</v>
      </c>
      <c r="M10" s="14">
        <f t="shared" si="3"/>
        <v>58034</v>
      </c>
      <c r="N10" s="14">
        <f t="shared" si="3"/>
        <v>43269</v>
      </c>
      <c r="O10" s="12">
        <f t="shared" si="2"/>
        <v>1557669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92799</v>
      </c>
      <c r="C11" s="14">
        <v>71707</v>
      </c>
      <c r="D11" s="14">
        <v>82394</v>
      </c>
      <c r="E11" s="14">
        <v>13483</v>
      </c>
      <c r="F11" s="14">
        <v>65524</v>
      </c>
      <c r="G11" s="14">
        <v>101298</v>
      </c>
      <c r="H11" s="14">
        <v>67740</v>
      </c>
      <c r="I11" s="14">
        <v>15655</v>
      </c>
      <c r="J11" s="14">
        <v>90231</v>
      </c>
      <c r="K11" s="14">
        <v>58525</v>
      </c>
      <c r="L11" s="14">
        <v>70345</v>
      </c>
      <c r="M11" s="14">
        <v>28506</v>
      </c>
      <c r="N11" s="14">
        <v>20298</v>
      </c>
      <c r="O11" s="12">
        <f t="shared" si="2"/>
        <v>778505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90697</v>
      </c>
      <c r="C12" s="14">
        <v>65499</v>
      </c>
      <c r="D12" s="14">
        <v>86499</v>
      </c>
      <c r="E12" s="14">
        <v>12892</v>
      </c>
      <c r="F12" s="14">
        <v>66307</v>
      </c>
      <c r="G12" s="14">
        <v>100257</v>
      </c>
      <c r="H12" s="14">
        <v>62421</v>
      </c>
      <c r="I12" s="14">
        <v>14052</v>
      </c>
      <c r="J12" s="14">
        <v>86881</v>
      </c>
      <c r="K12" s="14">
        <v>58635</v>
      </c>
      <c r="L12" s="14">
        <v>69362</v>
      </c>
      <c r="M12" s="14">
        <v>28974</v>
      </c>
      <c r="N12" s="14">
        <v>22609</v>
      </c>
      <c r="O12" s="12">
        <f t="shared" si="2"/>
        <v>765085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1566</v>
      </c>
      <c r="C13" s="14">
        <v>1674</v>
      </c>
      <c r="D13" s="14">
        <v>1015</v>
      </c>
      <c r="E13" s="14">
        <v>250</v>
      </c>
      <c r="F13" s="14">
        <v>1254</v>
      </c>
      <c r="G13" s="14">
        <v>2409</v>
      </c>
      <c r="H13" s="14">
        <v>1269</v>
      </c>
      <c r="I13" s="14">
        <v>279</v>
      </c>
      <c r="J13" s="14">
        <v>1091</v>
      </c>
      <c r="K13" s="14">
        <v>1132</v>
      </c>
      <c r="L13" s="14">
        <v>1224</v>
      </c>
      <c r="M13" s="14">
        <v>554</v>
      </c>
      <c r="N13" s="14">
        <v>362</v>
      </c>
      <c r="O13" s="12">
        <f t="shared" si="2"/>
        <v>14079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7918</v>
      </c>
      <c r="C14" s="14">
        <f>C15+C16+C17</f>
        <v>5982</v>
      </c>
      <c r="D14" s="14">
        <f>D15+D16+D17</f>
        <v>6569</v>
      </c>
      <c r="E14" s="14">
        <f>E15+E16+E17</f>
        <v>1063</v>
      </c>
      <c r="F14" s="14">
        <f aca="true" t="shared" si="4" ref="F14:N14">F15+F16+F17</f>
        <v>5766</v>
      </c>
      <c r="G14" s="14">
        <f t="shared" si="4"/>
        <v>9670</v>
      </c>
      <c r="H14" s="14">
        <f>H15+H16+H17</f>
        <v>5593</v>
      </c>
      <c r="I14" s="14">
        <f>I15+I16+I17</f>
        <v>1331</v>
      </c>
      <c r="J14" s="14">
        <f>J15+J16+J17</f>
        <v>7601</v>
      </c>
      <c r="K14" s="14">
        <f>K15+K16+K17</f>
        <v>5340</v>
      </c>
      <c r="L14" s="14">
        <f>L15+L16+L17</f>
        <v>6660</v>
      </c>
      <c r="M14" s="14">
        <f t="shared" si="4"/>
        <v>2255</v>
      </c>
      <c r="N14" s="14">
        <f t="shared" si="4"/>
        <v>1450</v>
      </c>
      <c r="O14" s="12">
        <f t="shared" si="2"/>
        <v>67198</v>
      </c>
    </row>
    <row r="15" spans="1:26" ht="18.75" customHeight="1">
      <c r="A15" s="15" t="s">
        <v>13</v>
      </c>
      <c r="B15" s="14">
        <v>7897</v>
      </c>
      <c r="C15" s="14">
        <v>5967</v>
      </c>
      <c r="D15" s="14">
        <v>6569</v>
      </c>
      <c r="E15" s="14">
        <v>1063</v>
      </c>
      <c r="F15" s="14">
        <v>5756</v>
      </c>
      <c r="G15" s="14">
        <v>9667</v>
      </c>
      <c r="H15" s="14">
        <v>5582</v>
      </c>
      <c r="I15" s="14">
        <v>1330</v>
      </c>
      <c r="J15" s="14">
        <v>7592</v>
      </c>
      <c r="K15" s="14">
        <v>5327</v>
      </c>
      <c r="L15" s="14">
        <v>6649</v>
      </c>
      <c r="M15" s="14">
        <v>2252</v>
      </c>
      <c r="N15" s="14">
        <v>1445</v>
      </c>
      <c r="O15" s="12">
        <f t="shared" si="2"/>
        <v>67096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13</v>
      </c>
      <c r="C16" s="14">
        <v>5</v>
      </c>
      <c r="D16" s="14">
        <v>0</v>
      </c>
      <c r="E16" s="14">
        <v>0</v>
      </c>
      <c r="F16" s="14">
        <v>7</v>
      </c>
      <c r="G16" s="14">
        <v>1</v>
      </c>
      <c r="H16" s="14">
        <v>5</v>
      </c>
      <c r="I16" s="14">
        <v>0</v>
      </c>
      <c r="J16" s="14">
        <v>2</v>
      </c>
      <c r="K16" s="14">
        <v>8</v>
      </c>
      <c r="L16" s="14">
        <v>7</v>
      </c>
      <c r="M16" s="14">
        <v>3</v>
      </c>
      <c r="N16" s="14">
        <v>2</v>
      </c>
      <c r="O16" s="12">
        <f t="shared" si="2"/>
        <v>53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8</v>
      </c>
      <c r="C17" s="14">
        <v>10</v>
      </c>
      <c r="D17" s="14">
        <v>0</v>
      </c>
      <c r="E17" s="14">
        <v>0</v>
      </c>
      <c r="F17" s="14">
        <v>3</v>
      </c>
      <c r="G17" s="14">
        <v>2</v>
      </c>
      <c r="H17" s="14">
        <v>6</v>
      </c>
      <c r="I17" s="14">
        <v>1</v>
      </c>
      <c r="J17" s="14">
        <v>7</v>
      </c>
      <c r="K17" s="14">
        <v>5</v>
      </c>
      <c r="L17" s="14">
        <v>4</v>
      </c>
      <c r="M17" s="14">
        <v>0</v>
      </c>
      <c r="N17" s="14">
        <v>3</v>
      </c>
      <c r="O17" s="12">
        <f t="shared" si="2"/>
        <v>49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135486</v>
      </c>
      <c r="C18" s="18">
        <f>C19+C20+C21</f>
        <v>82268</v>
      </c>
      <c r="D18" s="18">
        <f>D19+D20+D21</f>
        <v>76879</v>
      </c>
      <c r="E18" s="18">
        <f>E19+E20+E21</f>
        <v>14390</v>
      </c>
      <c r="F18" s="18">
        <f aca="true" t="shared" si="5" ref="F18:N18">F19+F20+F21</f>
        <v>70905</v>
      </c>
      <c r="G18" s="18">
        <f t="shared" si="5"/>
        <v>106465</v>
      </c>
      <c r="H18" s="18">
        <f>H19+H20+H21</f>
        <v>86164</v>
      </c>
      <c r="I18" s="18">
        <f>I19+I20+I21</f>
        <v>18417</v>
      </c>
      <c r="J18" s="18">
        <f>J19+J20+J21</f>
        <v>104302</v>
      </c>
      <c r="K18" s="18">
        <f>K19+K20+K21</f>
        <v>71413</v>
      </c>
      <c r="L18" s="18">
        <f>L19+L20+L21</f>
        <v>105274</v>
      </c>
      <c r="M18" s="18">
        <f t="shared" si="5"/>
        <v>37721</v>
      </c>
      <c r="N18" s="18">
        <f t="shared" si="5"/>
        <v>24237</v>
      </c>
      <c r="O18" s="12">
        <f aca="true" t="shared" si="6" ref="O18:O24">SUM(B18:N18)</f>
        <v>933921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73293</v>
      </c>
      <c r="C19" s="14">
        <v>48119</v>
      </c>
      <c r="D19" s="14">
        <v>42185</v>
      </c>
      <c r="E19" s="14">
        <v>8409</v>
      </c>
      <c r="F19" s="14">
        <v>39992</v>
      </c>
      <c r="G19" s="14">
        <v>59732</v>
      </c>
      <c r="H19" s="14">
        <v>49676</v>
      </c>
      <c r="I19" s="14">
        <v>10879</v>
      </c>
      <c r="J19" s="14">
        <v>58874</v>
      </c>
      <c r="K19" s="14">
        <v>39316</v>
      </c>
      <c r="L19" s="14">
        <v>57028</v>
      </c>
      <c r="M19" s="14">
        <v>20679</v>
      </c>
      <c r="N19" s="14">
        <v>12616</v>
      </c>
      <c r="O19" s="12">
        <f t="shared" si="6"/>
        <v>520798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61345</v>
      </c>
      <c r="C20" s="14">
        <v>33399</v>
      </c>
      <c r="D20" s="14">
        <v>34282</v>
      </c>
      <c r="E20" s="14">
        <v>5874</v>
      </c>
      <c r="F20" s="14">
        <v>30430</v>
      </c>
      <c r="G20" s="14">
        <v>45825</v>
      </c>
      <c r="H20" s="14">
        <v>35924</v>
      </c>
      <c r="I20" s="14">
        <v>7429</v>
      </c>
      <c r="J20" s="14">
        <v>44829</v>
      </c>
      <c r="K20" s="14">
        <v>31614</v>
      </c>
      <c r="L20" s="14">
        <v>47558</v>
      </c>
      <c r="M20" s="14">
        <v>16756</v>
      </c>
      <c r="N20" s="14">
        <v>11467</v>
      </c>
      <c r="O20" s="12">
        <f t="shared" si="6"/>
        <v>406732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848</v>
      </c>
      <c r="C21" s="14">
        <v>750</v>
      </c>
      <c r="D21" s="14">
        <v>412</v>
      </c>
      <c r="E21" s="14">
        <v>107</v>
      </c>
      <c r="F21" s="14">
        <v>483</v>
      </c>
      <c r="G21" s="14">
        <v>908</v>
      </c>
      <c r="H21" s="14">
        <v>564</v>
      </c>
      <c r="I21" s="14">
        <v>109</v>
      </c>
      <c r="J21" s="14">
        <v>599</v>
      </c>
      <c r="K21" s="14">
        <v>483</v>
      </c>
      <c r="L21" s="14">
        <v>688</v>
      </c>
      <c r="M21" s="14">
        <v>286</v>
      </c>
      <c r="N21" s="14">
        <v>154</v>
      </c>
      <c r="O21" s="12">
        <f t="shared" si="6"/>
        <v>6391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71133</v>
      </c>
      <c r="C22" s="14">
        <f>C23+C24</f>
        <v>60158</v>
      </c>
      <c r="D22" s="14">
        <f>D23+D24</f>
        <v>57844</v>
      </c>
      <c r="E22" s="14">
        <f>E23+E24</f>
        <v>13133</v>
      </c>
      <c r="F22" s="14">
        <f aca="true" t="shared" si="7" ref="F22:N22">F23+F24</f>
        <v>55188</v>
      </c>
      <c r="G22" s="14">
        <f t="shared" si="7"/>
        <v>86027</v>
      </c>
      <c r="H22" s="14">
        <f>H23+H24</f>
        <v>57938</v>
      </c>
      <c r="I22" s="14">
        <f>I23+I24</f>
        <v>12943</v>
      </c>
      <c r="J22" s="14">
        <f>J23+J24</f>
        <v>54512</v>
      </c>
      <c r="K22" s="14">
        <f>K23+K24</f>
        <v>47067</v>
      </c>
      <c r="L22" s="14">
        <f>L23+L24</f>
        <v>45554</v>
      </c>
      <c r="M22" s="14">
        <f t="shared" si="7"/>
        <v>14499</v>
      </c>
      <c r="N22" s="14">
        <f t="shared" si="7"/>
        <v>8763</v>
      </c>
      <c r="O22" s="12">
        <f t="shared" si="6"/>
        <v>584759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71131</v>
      </c>
      <c r="C23" s="14">
        <v>60157</v>
      </c>
      <c r="D23" s="14">
        <v>57842</v>
      </c>
      <c r="E23" s="14">
        <v>13133</v>
      </c>
      <c r="F23" s="14">
        <v>55185</v>
      </c>
      <c r="G23" s="14">
        <v>86019</v>
      </c>
      <c r="H23" s="14">
        <v>57935</v>
      </c>
      <c r="I23" s="14">
        <v>12941</v>
      </c>
      <c r="J23" s="14">
        <v>54512</v>
      </c>
      <c r="K23" s="14">
        <v>47062</v>
      </c>
      <c r="L23" s="14">
        <v>45552</v>
      </c>
      <c r="M23" s="14">
        <v>14499</v>
      </c>
      <c r="N23" s="14">
        <v>8763</v>
      </c>
      <c r="O23" s="12">
        <f t="shared" si="6"/>
        <v>584731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</v>
      </c>
      <c r="C24" s="14">
        <v>1</v>
      </c>
      <c r="D24" s="14">
        <v>2</v>
      </c>
      <c r="E24" s="14">
        <v>0</v>
      </c>
      <c r="F24" s="14">
        <v>3</v>
      </c>
      <c r="G24" s="14">
        <v>8</v>
      </c>
      <c r="H24" s="14">
        <v>3</v>
      </c>
      <c r="I24" s="14">
        <v>2</v>
      </c>
      <c r="J24" s="14">
        <v>0</v>
      </c>
      <c r="K24" s="14">
        <v>5</v>
      </c>
      <c r="L24" s="14">
        <v>2</v>
      </c>
      <c r="M24" s="14">
        <v>0</v>
      </c>
      <c r="N24" s="14">
        <v>0</v>
      </c>
      <c r="O24" s="12">
        <f t="shared" si="6"/>
        <v>28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924908.608</v>
      </c>
      <c r="C28" s="56">
        <f aca="true" t="shared" si="8" ref="C28:N28">C29+C30</f>
        <v>715331.9654999999</v>
      </c>
      <c r="D28" s="56">
        <f t="shared" si="8"/>
        <v>653410.1868</v>
      </c>
      <c r="E28" s="56">
        <f t="shared" si="8"/>
        <v>172405.85869999998</v>
      </c>
      <c r="F28" s="56">
        <f t="shared" si="8"/>
        <v>635705.151</v>
      </c>
      <c r="G28" s="56">
        <f t="shared" si="8"/>
        <v>799412.2442</v>
      </c>
      <c r="H28" s="56">
        <f t="shared" si="8"/>
        <v>654318.2348000001</v>
      </c>
      <c r="I28" s="56">
        <f t="shared" si="8"/>
        <v>158393.04390000002</v>
      </c>
      <c r="J28" s="56">
        <f t="shared" si="8"/>
        <v>789455.932</v>
      </c>
      <c r="K28" s="56">
        <f t="shared" si="8"/>
        <v>657199.1954</v>
      </c>
      <c r="L28" s="56">
        <f t="shared" si="8"/>
        <v>768981.2964</v>
      </c>
      <c r="M28" s="56">
        <f t="shared" si="8"/>
        <v>373034.444</v>
      </c>
      <c r="N28" s="56">
        <f t="shared" si="8"/>
        <v>222168.47850000003</v>
      </c>
      <c r="O28" s="56">
        <f>SUM(B28:N28)</f>
        <v>7524724.6392</v>
      </c>
      <c r="Q28" s="62"/>
    </row>
    <row r="29" spans="1:15" ht="18.75" customHeight="1">
      <c r="A29" s="54" t="s">
        <v>57</v>
      </c>
      <c r="B29" s="52">
        <f aca="true" t="shared" si="9" ref="B29:N29">B26*B7</f>
        <v>920257.808</v>
      </c>
      <c r="C29" s="52">
        <f t="shared" si="9"/>
        <v>707711.3855</v>
      </c>
      <c r="D29" s="52">
        <f t="shared" si="9"/>
        <v>641784.1668</v>
      </c>
      <c r="E29" s="52">
        <f t="shared" si="9"/>
        <v>172405.85869999998</v>
      </c>
      <c r="F29" s="52">
        <f t="shared" si="9"/>
        <v>626578.941</v>
      </c>
      <c r="G29" s="52">
        <f t="shared" si="9"/>
        <v>794745.1442</v>
      </c>
      <c r="H29" s="52">
        <f t="shared" si="9"/>
        <v>650817.5648</v>
      </c>
      <c r="I29" s="52">
        <f t="shared" si="9"/>
        <v>158393.04390000002</v>
      </c>
      <c r="J29" s="52">
        <f t="shared" si="9"/>
        <v>777164.372</v>
      </c>
      <c r="K29" s="52">
        <f t="shared" si="9"/>
        <v>641893.9254</v>
      </c>
      <c r="L29" s="52">
        <f t="shared" si="9"/>
        <v>756107.0464</v>
      </c>
      <c r="M29" s="52">
        <f t="shared" si="9"/>
        <v>367783.744</v>
      </c>
      <c r="N29" s="52">
        <f t="shared" si="9"/>
        <v>219907.5885</v>
      </c>
      <c r="O29" s="53">
        <f>SUM(B29:N29)</f>
        <v>7435550.5892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89174.04999999999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-92260.8</v>
      </c>
      <c r="C32" s="25">
        <f t="shared" si="10"/>
        <v>-88868.1</v>
      </c>
      <c r="D32" s="25">
        <f t="shared" si="10"/>
        <v>-89086.73</v>
      </c>
      <c r="E32" s="25">
        <f t="shared" si="10"/>
        <v>-13106.4</v>
      </c>
      <c r="F32" s="25">
        <f t="shared" si="10"/>
        <v>-57905</v>
      </c>
      <c r="G32" s="25">
        <f t="shared" si="10"/>
        <v>-95134.4</v>
      </c>
      <c r="H32" s="25">
        <f t="shared" si="10"/>
        <v>-82228.9</v>
      </c>
      <c r="I32" s="25">
        <f t="shared" si="10"/>
        <v>-18751.6</v>
      </c>
      <c r="J32" s="25">
        <f t="shared" si="10"/>
        <v>-55736.6</v>
      </c>
      <c r="K32" s="25">
        <f t="shared" si="10"/>
        <v>-69819.1</v>
      </c>
      <c r="L32" s="25">
        <f t="shared" si="10"/>
        <v>-53995.1</v>
      </c>
      <c r="M32" s="25">
        <f t="shared" si="10"/>
        <v>-31936.1</v>
      </c>
      <c r="N32" s="25">
        <f t="shared" si="10"/>
        <v>-26298.8</v>
      </c>
      <c r="O32" s="25">
        <f t="shared" si="10"/>
        <v>-775127.63</v>
      </c>
    </row>
    <row r="33" spans="1:15" ht="18.75" customHeight="1">
      <c r="A33" s="17" t="s">
        <v>58</v>
      </c>
      <c r="B33" s="26">
        <f>+B34</f>
        <v>-92260.8</v>
      </c>
      <c r="C33" s="26">
        <f aca="true" t="shared" si="11" ref="C33:O33">+C34</f>
        <v>-88868.1</v>
      </c>
      <c r="D33" s="26">
        <f t="shared" si="11"/>
        <v>-69333.2</v>
      </c>
      <c r="E33" s="26">
        <f t="shared" si="11"/>
        <v>-13106.4</v>
      </c>
      <c r="F33" s="26">
        <f t="shared" si="11"/>
        <v>-57405</v>
      </c>
      <c r="G33" s="26">
        <f t="shared" si="11"/>
        <v>-94634.4</v>
      </c>
      <c r="H33" s="26">
        <f t="shared" si="11"/>
        <v>-82228.9</v>
      </c>
      <c r="I33" s="26">
        <f t="shared" si="11"/>
        <v>-17251.6</v>
      </c>
      <c r="J33" s="26">
        <f t="shared" si="11"/>
        <v>-55736.6</v>
      </c>
      <c r="K33" s="26">
        <f t="shared" si="11"/>
        <v>-69819.1</v>
      </c>
      <c r="L33" s="26">
        <f t="shared" si="11"/>
        <v>-53995.1</v>
      </c>
      <c r="M33" s="26">
        <f t="shared" si="11"/>
        <v>-31936.1</v>
      </c>
      <c r="N33" s="26">
        <f t="shared" si="11"/>
        <v>-26298.8</v>
      </c>
      <c r="O33" s="26">
        <f t="shared" si="11"/>
        <v>-752874.1</v>
      </c>
    </row>
    <row r="34" spans="1:26" ht="18.75" customHeight="1">
      <c r="A34" s="13" t="s">
        <v>59</v>
      </c>
      <c r="B34" s="20">
        <f>ROUND(-B9*$D$3,2)</f>
        <v>-92260.8</v>
      </c>
      <c r="C34" s="20">
        <f>ROUND(-C9*$D$3,2)</f>
        <v>-88868.1</v>
      </c>
      <c r="D34" s="20">
        <f>ROUND(-D9*$D$3,2)</f>
        <v>-69333.2</v>
      </c>
      <c r="E34" s="20">
        <f>ROUND(-E9*$D$3,2)</f>
        <v>-13106.4</v>
      </c>
      <c r="F34" s="20">
        <f aca="true" t="shared" si="12" ref="F34:N34">ROUND(-F9*$D$3,2)</f>
        <v>-57405</v>
      </c>
      <c r="G34" s="20">
        <f t="shared" si="12"/>
        <v>-94634.4</v>
      </c>
      <c r="H34" s="20">
        <f t="shared" si="12"/>
        <v>-82228.9</v>
      </c>
      <c r="I34" s="20">
        <f>ROUND(-I9*$D$3,2)</f>
        <v>-17251.6</v>
      </c>
      <c r="J34" s="20">
        <f>ROUND(-J9*$D$3,2)</f>
        <v>-55736.6</v>
      </c>
      <c r="K34" s="20">
        <f>ROUND(-K9*$D$3,2)</f>
        <v>-69819.1</v>
      </c>
      <c r="L34" s="20">
        <f>ROUND(-L9*$D$3,2)</f>
        <v>-53995.1</v>
      </c>
      <c r="M34" s="20">
        <f t="shared" si="12"/>
        <v>-31936.1</v>
      </c>
      <c r="N34" s="20">
        <f t="shared" si="12"/>
        <v>-26298.8</v>
      </c>
      <c r="O34" s="44">
        <f aca="true" t="shared" si="13" ref="O34:O45">SUM(B34:N34)</f>
        <v>-752874.1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-19753.53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-22253.53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-500-19253.53</f>
        <v>-19753.53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-22253.53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832647.808</v>
      </c>
      <c r="C46" s="29">
        <f t="shared" si="15"/>
        <v>626463.8655</v>
      </c>
      <c r="D46" s="29">
        <f t="shared" si="15"/>
        <v>564323.4568</v>
      </c>
      <c r="E46" s="29">
        <f t="shared" si="15"/>
        <v>159299.4587</v>
      </c>
      <c r="F46" s="29">
        <f t="shared" si="15"/>
        <v>577800.151</v>
      </c>
      <c r="G46" s="29">
        <f t="shared" si="15"/>
        <v>704277.8441999999</v>
      </c>
      <c r="H46" s="29">
        <f t="shared" si="15"/>
        <v>572089.3348000001</v>
      </c>
      <c r="I46" s="29">
        <f t="shared" si="15"/>
        <v>139641.4439</v>
      </c>
      <c r="J46" s="29">
        <f t="shared" si="15"/>
        <v>733719.332</v>
      </c>
      <c r="K46" s="29">
        <f t="shared" si="15"/>
        <v>587380.0954</v>
      </c>
      <c r="L46" s="29">
        <f t="shared" si="15"/>
        <v>714986.1964</v>
      </c>
      <c r="M46" s="29">
        <f t="shared" si="15"/>
        <v>341098.34400000004</v>
      </c>
      <c r="N46" s="29">
        <f t="shared" si="15"/>
        <v>195869.67850000004</v>
      </c>
      <c r="O46" s="29">
        <f>SUM(B46:N46)</f>
        <v>6749597.009200001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832647.8099999999</v>
      </c>
      <c r="C49" s="35">
        <f aca="true" t="shared" si="16" ref="C49:N49">SUM(C50:C63)</f>
        <v>626463.86</v>
      </c>
      <c r="D49" s="35">
        <f t="shared" si="16"/>
        <v>564323.46</v>
      </c>
      <c r="E49" s="35">
        <f t="shared" si="16"/>
        <v>159299.46</v>
      </c>
      <c r="F49" s="35">
        <f t="shared" si="16"/>
        <v>577800.15</v>
      </c>
      <c r="G49" s="35">
        <f t="shared" si="16"/>
        <v>704277.84</v>
      </c>
      <c r="H49" s="35">
        <f t="shared" si="16"/>
        <v>572089.33</v>
      </c>
      <c r="I49" s="35">
        <f t="shared" si="16"/>
        <v>139641.44</v>
      </c>
      <c r="J49" s="35">
        <f t="shared" si="16"/>
        <v>733719.34</v>
      </c>
      <c r="K49" s="35">
        <f t="shared" si="16"/>
        <v>587380.1</v>
      </c>
      <c r="L49" s="35">
        <f t="shared" si="16"/>
        <v>714986.2</v>
      </c>
      <c r="M49" s="35">
        <f t="shared" si="16"/>
        <v>341098.34</v>
      </c>
      <c r="N49" s="35">
        <f t="shared" si="16"/>
        <v>195869.68</v>
      </c>
      <c r="O49" s="29">
        <f>SUM(O50:O63)</f>
        <v>6749597.009999999</v>
      </c>
      <c r="Q49" s="64"/>
    </row>
    <row r="50" spans="1:18" ht="18.75" customHeight="1">
      <c r="A50" s="17" t="s">
        <v>39</v>
      </c>
      <c r="B50" s="35">
        <v>157248.46</v>
      </c>
      <c r="C50" s="35">
        <v>176057.42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333305.88</v>
      </c>
      <c r="P50"/>
      <c r="Q50" s="64"/>
      <c r="R50" s="65"/>
    </row>
    <row r="51" spans="1:16" ht="18.75" customHeight="1">
      <c r="A51" s="17" t="s">
        <v>40</v>
      </c>
      <c r="B51" s="35">
        <v>675399.35</v>
      </c>
      <c r="C51" s="35">
        <v>450406.44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1125805.79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564323.46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564323.46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159299.46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159299.46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577800.15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577800.15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704277.84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704277.84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572089.33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572089.33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139641.44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139641.44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733719.34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733719.34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587380.1</v>
      </c>
      <c r="L59" s="34">
        <v>0</v>
      </c>
      <c r="M59" s="34">
        <v>0</v>
      </c>
      <c r="N59" s="34">
        <v>0</v>
      </c>
      <c r="O59" s="29">
        <f t="shared" si="17"/>
        <v>587380.1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714986.2</v>
      </c>
      <c r="M60" s="34">
        <v>0</v>
      </c>
      <c r="N60" s="34">
        <v>0</v>
      </c>
      <c r="O60" s="26">
        <f t="shared" si="17"/>
        <v>714986.2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341098.34</v>
      </c>
      <c r="N61" s="34">
        <v>0</v>
      </c>
      <c r="O61" s="29">
        <f t="shared" si="17"/>
        <v>341098.34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195869.68</v>
      </c>
      <c r="O62" s="26">
        <f t="shared" si="17"/>
        <v>195869.68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2.46392881398596</v>
      </c>
      <c r="C67" s="42">
        <v>2.6065482679763448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2.130490007243709</v>
      </c>
      <c r="C68" s="42">
        <v>2.1950999983763864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2019-01-18T16:00:12Z</dcterms:modified>
  <cp:category/>
  <cp:version/>
  <cp:contentType/>
  <cp:contentStatus/>
</cp:coreProperties>
</file>