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<sst xmlns="http://schemas.openxmlformats.org/spreadsheetml/2006/main" count="99" uniqueCount="97">
  <si>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</si>
  <si>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</si>
  <si>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</si>
  <si>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</si>
  <si>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</si>
  <si>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</si>
  <si>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</si>
  <si>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</si>
  <si>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</si>
  <si>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</si>
  <si>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</si>
  <si>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</si>
  <si>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</si>
  <si>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</si>
  <si>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</si>
  <si>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</si>
  <si>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</si>
  <si>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</si>
  <si>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</si>
  <si>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</si>
  <si>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</si>
  <si>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</si>
  <si>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</si>
  <si>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</si>
  <si>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</si>
  <si>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</si>
  <si>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</si>
  <si>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</si>
  <si>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</si>
  <si>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</si>
  <si>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</si>
  <si>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</si>
  <si>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</si>
  <si>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</si>
  <si>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</si>
  <si>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</si>
  <si>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</si>
  <si>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</si>
  <si>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</si>
  <si>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</si>
  <si>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</si>
  <si>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</si>
  <si>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</si>
  <si>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</si>
  <si>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</si>
  <si>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</si>
  <si>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</si>
  <si>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</si>
  <si>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</si>
  <si>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</si>
  <si>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</si>
  <si>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</si>
  <si>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</si>
  <si>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</si>
  <si>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</si>
  <si>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</si>
  <si>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</si>
  <si>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</si>
  <si>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</si>
  <si>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</si>
  <si>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</si>
  <si>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</si>
  <si>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</si>
  <si>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</si>
  <si>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</si>
  <si>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</si>
  <si>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</si>
  <si>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</si>
  <si>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</si>
  <si>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</si>
  <si>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</si>
  <si>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</si>
  <si>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</si>
  <si>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</si>
  <si>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</si>
  <si>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</si>
  <si>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</si>
  <si>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</si>
  <si>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</si>
  <si>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</si>
  <si>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</si>
  <si>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</si>
  <si>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</si>
  <si>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</si>
  <si>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</si>
  <si>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</si>
  <si>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</si>
  <si>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</si>
  <si>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</si>
  <si>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</si>
  <si>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</si>
  <si>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</si>
  <si>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</si>
  <si>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</si>
  <si>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</si>
  <si>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</si>
  <si>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10/01/19 - VENCIMENTO 17/01/19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</si>
</sst>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" sqref="A40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438431</v>
      </c>
      <c r="C7" s="10">
        <f t="shared" si="0"/>
        <v>317574</v>
      </c>
      <c r="D7" s="10">
        <f t="shared" si="0"/>
        <v>342157</v>
      </c>
      <c r="E7" s="10">
        <f t="shared" si="0"/>
        <v>62310</v>
      </c>
      <c r="F7" s="10">
        <f t="shared" si="0"/>
        <v>294818</v>
      </c>
      <c r="G7" s="10">
        <f t="shared" si="0"/>
        <v>454454</v>
      </c>
      <c r="H7" s="10">
        <f t="shared" si="0"/>
        <v>314258</v>
      </c>
      <c r="I7" s="10">
        <f t="shared" si="0"/>
        <v>60883</v>
      </c>
      <c r="J7" s="10">
        <f t="shared" si="0"/>
        <v>376368</v>
      </c>
      <c r="K7" s="10">
        <f t="shared" si="0"/>
        <v>269782</v>
      </c>
      <c r="L7" s="10">
        <f t="shared" si="0"/>
        <v>328197</v>
      </c>
      <c r="M7" s="10">
        <f t="shared" si="0"/>
        <v>123820</v>
      </c>
      <c r="N7" s="10">
        <f t="shared" si="0"/>
        <v>85824</v>
      </c>
      <c r="O7" s="10">
        <f>+O8+O18+O22</f>
        <v>3468876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222891</v>
      </c>
      <c r="C8" s="12">
        <f t="shared" si="1"/>
        <v>170350</v>
      </c>
      <c r="D8" s="12">
        <f t="shared" si="1"/>
        <v>200692</v>
      </c>
      <c r="E8" s="12">
        <f t="shared" si="1"/>
        <v>32770</v>
      </c>
      <c r="F8" s="12">
        <f t="shared" si="1"/>
        <v>160240</v>
      </c>
      <c r="G8" s="12">
        <f t="shared" si="1"/>
        <v>249164</v>
      </c>
      <c r="H8" s="12">
        <f t="shared" si="1"/>
        <v>162811</v>
      </c>
      <c r="I8" s="12">
        <f t="shared" si="1"/>
        <v>32191</v>
      </c>
      <c r="J8" s="12">
        <f t="shared" si="1"/>
        <v>208028</v>
      </c>
      <c r="K8" s="12">
        <f t="shared" si="1"/>
        <v>145338</v>
      </c>
      <c r="L8" s="12">
        <f t="shared" si="1"/>
        <v>168480</v>
      </c>
      <c r="M8" s="12">
        <f t="shared" si="1"/>
        <v>70023</v>
      </c>
      <c r="N8" s="12">
        <f t="shared" si="1"/>
        <v>52140</v>
      </c>
      <c r="O8" s="12">
        <f>SUM(B8:N8)</f>
        <v>1875118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20635</v>
      </c>
      <c r="C9" s="14">
        <v>20117</v>
      </c>
      <c r="D9" s="14">
        <v>14742</v>
      </c>
      <c r="E9" s="14">
        <v>2898</v>
      </c>
      <c r="F9" s="14">
        <v>12909</v>
      </c>
      <c r="G9" s="14">
        <v>22110</v>
      </c>
      <c r="H9" s="14">
        <v>19163</v>
      </c>
      <c r="I9" s="14">
        <v>3603</v>
      </c>
      <c r="J9" s="14">
        <v>12420</v>
      </c>
      <c r="K9" s="14">
        <v>16015</v>
      </c>
      <c r="L9" s="14">
        <v>12216</v>
      </c>
      <c r="M9" s="14">
        <v>7153</v>
      </c>
      <c r="N9" s="14">
        <v>5934</v>
      </c>
      <c r="O9" s="12">
        <f aca="true" t="shared" si="2" ref="O9:O17">SUM(B9:N9)</f>
        <v>169915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194232</v>
      </c>
      <c r="C10" s="14">
        <f>C11+C12+C13</f>
        <v>144146</v>
      </c>
      <c r="D10" s="14">
        <f>D11+D12+D13</f>
        <v>179234</v>
      </c>
      <c r="E10" s="14">
        <f>E11+E12+E13</f>
        <v>28728</v>
      </c>
      <c r="F10" s="14">
        <f aca="true" t="shared" si="3" ref="F10:N10">F11+F12+F13</f>
        <v>141246</v>
      </c>
      <c r="G10" s="14">
        <f t="shared" si="3"/>
        <v>216977</v>
      </c>
      <c r="H10" s="14">
        <f>H11+H12+H13</f>
        <v>137885</v>
      </c>
      <c r="I10" s="14">
        <f>I11+I12+I13</f>
        <v>27378</v>
      </c>
      <c r="J10" s="14">
        <f>J11+J12+J13</f>
        <v>187623</v>
      </c>
      <c r="K10" s="14">
        <f>K11+K12+K13</f>
        <v>123876</v>
      </c>
      <c r="L10" s="14">
        <f>L11+L12+L13</f>
        <v>149030</v>
      </c>
      <c r="M10" s="14">
        <f t="shared" si="3"/>
        <v>60590</v>
      </c>
      <c r="N10" s="14">
        <f t="shared" si="3"/>
        <v>44655</v>
      </c>
      <c r="O10" s="12">
        <f t="shared" si="2"/>
        <v>1635600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98243</v>
      </c>
      <c r="C11" s="14">
        <v>74286</v>
      </c>
      <c r="D11" s="14">
        <v>88145</v>
      </c>
      <c r="E11" s="14">
        <v>14770</v>
      </c>
      <c r="F11" s="14">
        <v>70047</v>
      </c>
      <c r="G11" s="14">
        <v>108657</v>
      </c>
      <c r="H11" s="14">
        <v>71655</v>
      </c>
      <c r="I11" s="14">
        <v>14399</v>
      </c>
      <c r="J11" s="14">
        <v>95358</v>
      </c>
      <c r="K11" s="14">
        <v>61964</v>
      </c>
      <c r="L11" s="14">
        <v>74293</v>
      </c>
      <c r="M11" s="14">
        <v>29683</v>
      </c>
      <c r="N11" s="14">
        <v>20913</v>
      </c>
      <c r="O11" s="12">
        <f t="shared" si="2"/>
        <v>822413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94117</v>
      </c>
      <c r="C12" s="14">
        <v>67900</v>
      </c>
      <c r="D12" s="14">
        <v>89893</v>
      </c>
      <c r="E12" s="14">
        <v>13643</v>
      </c>
      <c r="F12" s="14">
        <v>69651</v>
      </c>
      <c r="G12" s="14">
        <v>105382</v>
      </c>
      <c r="H12" s="14">
        <v>64827</v>
      </c>
      <c r="I12" s="14">
        <v>12656</v>
      </c>
      <c r="J12" s="14">
        <v>90905</v>
      </c>
      <c r="K12" s="14">
        <v>60592</v>
      </c>
      <c r="L12" s="14">
        <v>73306</v>
      </c>
      <c r="M12" s="14">
        <v>30275</v>
      </c>
      <c r="N12" s="14">
        <v>23302</v>
      </c>
      <c r="O12" s="12">
        <f t="shared" si="2"/>
        <v>796449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1872</v>
      </c>
      <c r="C13" s="14">
        <v>1960</v>
      </c>
      <c r="D13" s="14">
        <v>1196</v>
      </c>
      <c r="E13" s="14">
        <v>315</v>
      </c>
      <c r="F13" s="14">
        <v>1548</v>
      </c>
      <c r="G13" s="14">
        <v>2938</v>
      </c>
      <c r="H13" s="14">
        <v>1403</v>
      </c>
      <c r="I13" s="14">
        <v>323</v>
      </c>
      <c r="J13" s="14">
        <v>1360</v>
      </c>
      <c r="K13" s="14">
        <v>1320</v>
      </c>
      <c r="L13" s="14">
        <v>1431</v>
      </c>
      <c r="M13" s="14">
        <v>632</v>
      </c>
      <c r="N13" s="14">
        <v>440</v>
      </c>
      <c r="O13" s="12">
        <f t="shared" si="2"/>
        <v>16738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8024</v>
      </c>
      <c r="C14" s="14">
        <f>C15+C16+C17</f>
        <v>6087</v>
      </c>
      <c r="D14" s="14">
        <f>D15+D16+D17</f>
        <v>6716</v>
      </c>
      <c r="E14" s="14">
        <f>E15+E16+E17</f>
        <v>1144</v>
      </c>
      <c r="F14" s="14">
        <f aca="true" t="shared" si="4" ref="F14:N14">F15+F16+F17</f>
        <v>6085</v>
      </c>
      <c r="G14" s="14">
        <f t="shared" si="4"/>
        <v>10077</v>
      </c>
      <c r="H14" s="14">
        <f>H15+H16+H17</f>
        <v>5763</v>
      </c>
      <c r="I14" s="14">
        <f>I15+I16+I17</f>
        <v>1210</v>
      </c>
      <c r="J14" s="14">
        <f>J15+J16+J17</f>
        <v>7985</v>
      </c>
      <c r="K14" s="14">
        <f>K15+K16+K17</f>
        <v>5447</v>
      </c>
      <c r="L14" s="14">
        <f>L15+L16+L17</f>
        <v>7234</v>
      </c>
      <c r="M14" s="14">
        <f t="shared" si="4"/>
        <v>2280</v>
      </c>
      <c r="N14" s="14">
        <f t="shared" si="4"/>
        <v>1551</v>
      </c>
      <c r="O14" s="12">
        <f t="shared" si="2"/>
        <v>69603</v>
      </c>
    </row>
    <row r="15" spans="1:26" ht="18.75" customHeight="1">
      <c r="A15" s="15" t="s">
        <v>13</v>
      </c>
      <c r="B15" s="14">
        <v>8005</v>
      </c>
      <c r="C15" s="14">
        <v>6075</v>
      </c>
      <c r="D15" s="14">
        <v>6712</v>
      </c>
      <c r="E15" s="14">
        <v>1143</v>
      </c>
      <c r="F15" s="14">
        <v>6079</v>
      </c>
      <c r="G15" s="14">
        <v>10067</v>
      </c>
      <c r="H15" s="14">
        <v>5757</v>
      </c>
      <c r="I15" s="14">
        <v>1210</v>
      </c>
      <c r="J15" s="14">
        <v>7967</v>
      </c>
      <c r="K15" s="14">
        <v>5437</v>
      </c>
      <c r="L15" s="14">
        <v>7221</v>
      </c>
      <c r="M15" s="14">
        <v>2277</v>
      </c>
      <c r="N15" s="14">
        <v>1550</v>
      </c>
      <c r="O15" s="12">
        <f t="shared" si="2"/>
        <v>69500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4</v>
      </c>
      <c r="D16" s="14">
        <v>0</v>
      </c>
      <c r="E16" s="14">
        <v>0</v>
      </c>
      <c r="F16" s="14">
        <v>3</v>
      </c>
      <c r="G16" s="14">
        <v>6</v>
      </c>
      <c r="H16" s="14">
        <v>3</v>
      </c>
      <c r="I16" s="14">
        <v>0</v>
      </c>
      <c r="J16" s="14">
        <v>9</v>
      </c>
      <c r="K16" s="14">
        <v>9</v>
      </c>
      <c r="L16" s="14">
        <v>7</v>
      </c>
      <c r="M16" s="14">
        <v>3</v>
      </c>
      <c r="N16" s="14">
        <v>1</v>
      </c>
      <c r="O16" s="12">
        <f t="shared" si="2"/>
        <v>58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6</v>
      </c>
      <c r="C17" s="14">
        <v>8</v>
      </c>
      <c r="D17" s="14">
        <v>4</v>
      </c>
      <c r="E17" s="14">
        <v>1</v>
      </c>
      <c r="F17" s="14">
        <v>3</v>
      </c>
      <c r="G17" s="14">
        <v>4</v>
      </c>
      <c r="H17" s="14">
        <v>3</v>
      </c>
      <c r="I17" s="14">
        <v>0</v>
      </c>
      <c r="J17" s="14">
        <v>9</v>
      </c>
      <c r="K17" s="14">
        <v>1</v>
      </c>
      <c r="L17" s="14">
        <v>6</v>
      </c>
      <c r="M17" s="14">
        <v>0</v>
      </c>
      <c r="N17" s="14">
        <v>0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141895</v>
      </c>
      <c r="C18" s="18">
        <f>C19+C20+C21</f>
        <v>85486</v>
      </c>
      <c r="D18" s="18">
        <f>D19+D20+D21</f>
        <v>81451</v>
      </c>
      <c r="E18" s="18">
        <f>E19+E20+E21</f>
        <v>15274</v>
      </c>
      <c r="F18" s="18">
        <f aca="true" t="shared" si="5" ref="F18:N18">F19+F20+F21</f>
        <v>76293</v>
      </c>
      <c r="G18" s="18">
        <f t="shared" si="5"/>
        <v>114494</v>
      </c>
      <c r="H18" s="18">
        <f>H19+H20+H21</f>
        <v>91273</v>
      </c>
      <c r="I18" s="18">
        <f>I19+I20+I21</f>
        <v>16968</v>
      </c>
      <c r="J18" s="18">
        <f>J19+J20+J21</f>
        <v>110631</v>
      </c>
      <c r="K18" s="18">
        <f>K19+K20+K21</f>
        <v>75550</v>
      </c>
      <c r="L18" s="18">
        <f>L19+L20+L21</f>
        <v>111647</v>
      </c>
      <c r="M18" s="18">
        <f t="shared" si="5"/>
        <v>38744</v>
      </c>
      <c r="N18" s="18">
        <f t="shared" si="5"/>
        <v>24771</v>
      </c>
      <c r="O18" s="12">
        <f aca="true" t="shared" si="6" ref="O18:O24">SUM(B18:N18)</f>
        <v>984477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77561</v>
      </c>
      <c r="C19" s="14">
        <v>50304</v>
      </c>
      <c r="D19" s="14">
        <v>45326</v>
      </c>
      <c r="E19" s="14">
        <v>9052</v>
      </c>
      <c r="F19" s="14">
        <v>42936</v>
      </c>
      <c r="G19" s="14">
        <v>65008</v>
      </c>
      <c r="H19" s="14">
        <v>52760</v>
      </c>
      <c r="I19" s="14">
        <v>9800</v>
      </c>
      <c r="J19" s="14">
        <v>62615</v>
      </c>
      <c r="K19" s="14">
        <v>41798</v>
      </c>
      <c r="L19" s="14">
        <v>60431</v>
      </c>
      <c r="M19" s="14">
        <v>20978</v>
      </c>
      <c r="N19" s="14">
        <v>12893</v>
      </c>
      <c r="O19" s="12">
        <f t="shared" si="6"/>
        <v>551462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63327</v>
      </c>
      <c r="C20" s="14">
        <v>34364</v>
      </c>
      <c r="D20" s="14">
        <v>35646</v>
      </c>
      <c r="E20" s="14">
        <v>6101</v>
      </c>
      <c r="F20" s="14">
        <v>32772</v>
      </c>
      <c r="G20" s="14">
        <v>48356</v>
      </c>
      <c r="H20" s="14">
        <v>37884</v>
      </c>
      <c r="I20" s="14">
        <v>7043</v>
      </c>
      <c r="J20" s="14">
        <v>47340</v>
      </c>
      <c r="K20" s="14">
        <v>33163</v>
      </c>
      <c r="L20" s="14">
        <v>50431</v>
      </c>
      <c r="M20" s="14">
        <v>17441</v>
      </c>
      <c r="N20" s="14">
        <v>11686</v>
      </c>
      <c r="O20" s="12">
        <f t="shared" si="6"/>
        <v>425554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1007</v>
      </c>
      <c r="C21" s="14">
        <v>818</v>
      </c>
      <c r="D21" s="14">
        <v>479</v>
      </c>
      <c r="E21" s="14">
        <v>121</v>
      </c>
      <c r="F21" s="14">
        <v>585</v>
      </c>
      <c r="G21" s="14">
        <v>1130</v>
      </c>
      <c r="H21" s="14">
        <v>629</v>
      </c>
      <c r="I21" s="14">
        <v>125</v>
      </c>
      <c r="J21" s="14">
        <v>676</v>
      </c>
      <c r="K21" s="14">
        <v>589</v>
      </c>
      <c r="L21" s="14">
        <v>785</v>
      </c>
      <c r="M21" s="14">
        <v>325</v>
      </c>
      <c r="N21" s="14">
        <v>192</v>
      </c>
      <c r="O21" s="12">
        <f t="shared" si="6"/>
        <v>7461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73645</v>
      </c>
      <c r="C22" s="14">
        <f>C23+C24</f>
        <v>61738</v>
      </c>
      <c r="D22" s="14">
        <f>D23+D24</f>
        <v>60014</v>
      </c>
      <c r="E22" s="14">
        <f>E23+E24</f>
        <v>14266</v>
      </c>
      <c r="F22" s="14">
        <f aca="true" t="shared" si="7" ref="F22:N22">F23+F24</f>
        <v>58285</v>
      </c>
      <c r="G22" s="14">
        <f t="shared" si="7"/>
        <v>90796</v>
      </c>
      <c r="H22" s="14">
        <f>H23+H24</f>
        <v>60174</v>
      </c>
      <c r="I22" s="14">
        <f>I23+I24</f>
        <v>11724</v>
      </c>
      <c r="J22" s="14">
        <f>J23+J24</f>
        <v>57709</v>
      </c>
      <c r="K22" s="14">
        <f>K23+K24</f>
        <v>48894</v>
      </c>
      <c r="L22" s="14">
        <f>L23+L24</f>
        <v>48070</v>
      </c>
      <c r="M22" s="14">
        <f t="shared" si="7"/>
        <v>15053</v>
      </c>
      <c r="N22" s="14">
        <f t="shared" si="7"/>
        <v>8913</v>
      </c>
      <c r="O22" s="12">
        <f t="shared" si="6"/>
        <v>609281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73641</v>
      </c>
      <c r="C23" s="14">
        <v>61737</v>
      </c>
      <c r="D23" s="14">
        <v>60014</v>
      </c>
      <c r="E23" s="14">
        <v>14266</v>
      </c>
      <c r="F23" s="14">
        <v>58285</v>
      </c>
      <c r="G23" s="14">
        <v>90794</v>
      </c>
      <c r="H23" s="14">
        <v>60173</v>
      </c>
      <c r="I23" s="14">
        <v>11724</v>
      </c>
      <c r="J23" s="14">
        <v>57709</v>
      </c>
      <c r="K23" s="14">
        <v>48887</v>
      </c>
      <c r="L23" s="14">
        <v>48070</v>
      </c>
      <c r="M23" s="14">
        <v>15053</v>
      </c>
      <c r="N23" s="14">
        <v>8913</v>
      </c>
      <c r="O23" s="12">
        <f t="shared" si="6"/>
        <v>609266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</v>
      </c>
      <c r="C24" s="14">
        <v>1</v>
      </c>
      <c r="D24" s="14">
        <v>0</v>
      </c>
      <c r="E24" s="14">
        <v>0</v>
      </c>
      <c r="F24" s="14">
        <v>0</v>
      </c>
      <c r="G24" s="14">
        <v>2</v>
      </c>
      <c r="H24" s="14">
        <v>1</v>
      </c>
      <c r="I24" s="14">
        <v>0</v>
      </c>
      <c r="J24" s="14">
        <v>0</v>
      </c>
      <c r="K24" s="14">
        <v>7</v>
      </c>
      <c r="L24" s="14">
        <v>0</v>
      </c>
      <c r="M24" s="14">
        <v>0</v>
      </c>
      <c r="N24" s="14">
        <v>0</v>
      </c>
      <c r="O24" s="12">
        <f t="shared" si="6"/>
        <v>15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962885.5936</v>
      </c>
      <c r="C28" s="56">
        <f aca="true" t="shared" si="8" ref="C28:N28">C29+C30</f>
        <v>737437.3893999999</v>
      </c>
      <c r="D28" s="56">
        <f t="shared" si="8"/>
        <v>682493.2499</v>
      </c>
      <c r="E28" s="56">
        <f t="shared" si="8"/>
        <v>184393.98299999998</v>
      </c>
      <c r="F28" s="56">
        <f t="shared" si="8"/>
        <v>672908.937</v>
      </c>
      <c r="G28" s="56">
        <f t="shared" si="8"/>
        <v>848270.0602</v>
      </c>
      <c r="H28" s="56">
        <f t="shared" si="8"/>
        <v>684686.3108000001</v>
      </c>
      <c r="I28" s="56">
        <f t="shared" si="8"/>
        <v>144603.2133</v>
      </c>
      <c r="J28" s="56">
        <f t="shared" si="8"/>
        <v>829124.5112000001</v>
      </c>
      <c r="K28" s="56">
        <f t="shared" si="8"/>
        <v>685605.6272</v>
      </c>
      <c r="L28" s="56">
        <f t="shared" si="8"/>
        <v>810852.4358</v>
      </c>
      <c r="M28" s="56">
        <f t="shared" si="8"/>
        <v>384944.73000000004</v>
      </c>
      <c r="N28" s="56">
        <f t="shared" si="8"/>
        <v>227385.8244</v>
      </c>
      <c r="O28" s="56">
        <f>SUM(B28:N28)</f>
        <v>7855591.865800002</v>
      </c>
      <c r="Q28" s="62"/>
    </row>
    <row r="29" spans="1:15" ht="18.75" customHeight="1">
      <c r="A29" s="54" t="s">
        <v>57</v>
      </c>
      <c r="B29" s="52">
        <f aca="true" t="shared" si="9" ref="B29:N29">B26*B7</f>
        <v>958234.7936</v>
      </c>
      <c r="C29" s="52">
        <f t="shared" si="9"/>
        <v>729816.8093999999</v>
      </c>
      <c r="D29" s="52">
        <f t="shared" si="9"/>
        <v>670867.2299</v>
      </c>
      <c r="E29" s="52">
        <f t="shared" si="9"/>
        <v>184393.98299999998</v>
      </c>
      <c r="F29" s="52">
        <f t="shared" si="9"/>
        <v>663782.7270000001</v>
      </c>
      <c r="G29" s="52">
        <f t="shared" si="9"/>
        <v>843602.9602</v>
      </c>
      <c r="H29" s="52">
        <f t="shared" si="9"/>
        <v>681185.6408</v>
      </c>
      <c r="I29" s="52">
        <f t="shared" si="9"/>
        <v>144603.2133</v>
      </c>
      <c r="J29" s="52">
        <f t="shared" si="9"/>
        <v>817998.2112</v>
      </c>
      <c r="K29" s="52">
        <f t="shared" si="9"/>
        <v>670300.3572</v>
      </c>
      <c r="L29" s="52">
        <f t="shared" si="9"/>
        <v>797978.1858</v>
      </c>
      <c r="M29" s="52">
        <f t="shared" si="9"/>
        <v>379694.03</v>
      </c>
      <c r="N29" s="52">
        <f t="shared" si="9"/>
        <v>225124.9344</v>
      </c>
      <c r="O29" s="53">
        <f>SUM(B29:N29)</f>
        <v>7767583.0758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88008.79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-88730.5</v>
      </c>
      <c r="C32" s="25">
        <f t="shared" si="10"/>
        <v>-86503.1</v>
      </c>
      <c r="D32" s="25">
        <f t="shared" si="10"/>
        <v>-84016.62</v>
      </c>
      <c r="E32" s="25">
        <f t="shared" si="10"/>
        <v>-12461.4</v>
      </c>
      <c r="F32" s="25">
        <f t="shared" si="10"/>
        <v>-56008.7</v>
      </c>
      <c r="G32" s="25">
        <f t="shared" si="10"/>
        <v>-95573</v>
      </c>
      <c r="H32" s="25">
        <f t="shared" si="10"/>
        <v>-82400.9</v>
      </c>
      <c r="I32" s="25">
        <f t="shared" si="10"/>
        <v>-16992.9</v>
      </c>
      <c r="J32" s="25">
        <f t="shared" si="10"/>
        <v>-53406</v>
      </c>
      <c r="K32" s="25">
        <f t="shared" si="10"/>
        <v>-68864.5</v>
      </c>
      <c r="L32" s="25">
        <f t="shared" si="10"/>
        <v>-52528.8</v>
      </c>
      <c r="M32" s="25">
        <f t="shared" si="10"/>
        <v>-30757.9</v>
      </c>
      <c r="N32" s="25">
        <f t="shared" si="10"/>
        <v>-25516.2</v>
      </c>
      <c r="O32" s="25">
        <f t="shared" si="10"/>
        <v>-753760.52</v>
      </c>
    </row>
    <row r="33" spans="1:15" ht="18.75" customHeight="1">
      <c r="A33" s="17" t="s">
        <v>58</v>
      </c>
      <c r="B33" s="26">
        <f>+B34</f>
        <v>-88730.5</v>
      </c>
      <c r="C33" s="26">
        <f aca="true" t="shared" si="11" ref="C33:O33">+C34</f>
        <v>-86503.1</v>
      </c>
      <c r="D33" s="26">
        <f t="shared" si="11"/>
        <v>-63390.6</v>
      </c>
      <c r="E33" s="26">
        <f t="shared" si="11"/>
        <v>-12461.4</v>
      </c>
      <c r="F33" s="26">
        <f t="shared" si="11"/>
        <v>-55508.7</v>
      </c>
      <c r="G33" s="26">
        <f t="shared" si="11"/>
        <v>-95073</v>
      </c>
      <c r="H33" s="26">
        <f t="shared" si="11"/>
        <v>-82400.9</v>
      </c>
      <c r="I33" s="26">
        <f t="shared" si="11"/>
        <v>-15492.9</v>
      </c>
      <c r="J33" s="26">
        <f t="shared" si="11"/>
        <v>-53406</v>
      </c>
      <c r="K33" s="26">
        <f t="shared" si="11"/>
        <v>-68864.5</v>
      </c>
      <c r="L33" s="26">
        <f t="shared" si="11"/>
        <v>-52528.8</v>
      </c>
      <c r="M33" s="26">
        <f t="shared" si="11"/>
        <v>-30757.9</v>
      </c>
      <c r="N33" s="26">
        <f t="shared" si="11"/>
        <v>-25516.2</v>
      </c>
      <c r="O33" s="26">
        <f t="shared" si="11"/>
        <v>-730634.5</v>
      </c>
    </row>
    <row r="34" spans="1:26" ht="18.75" customHeight="1">
      <c r="A34" s="13" t="s">
        <v>59</v>
      </c>
      <c r="B34" s="20">
        <f>ROUND(-B9*$D$3,2)</f>
        <v>-88730.5</v>
      </c>
      <c r="C34" s="20">
        <f>ROUND(-C9*$D$3,2)</f>
        <v>-86503.1</v>
      </c>
      <c r="D34" s="20">
        <f>ROUND(-D9*$D$3,2)</f>
        <v>-63390.6</v>
      </c>
      <c r="E34" s="20">
        <f>ROUND(-E9*$D$3,2)</f>
        <v>-12461.4</v>
      </c>
      <c r="F34" s="20">
        <f aca="true" t="shared" si="12" ref="F34:N34">ROUND(-F9*$D$3,2)</f>
        <v>-55508.7</v>
      </c>
      <c r="G34" s="20">
        <f t="shared" si="12"/>
        <v>-95073</v>
      </c>
      <c r="H34" s="20">
        <f t="shared" si="12"/>
        <v>-82400.9</v>
      </c>
      <c r="I34" s="20">
        <f>ROUND(-I9*$D$3,2)</f>
        <v>-15492.9</v>
      </c>
      <c r="J34" s="20">
        <f>ROUND(-J9*$D$3,2)</f>
        <v>-53406</v>
      </c>
      <c r="K34" s="20">
        <f>ROUND(-K9*$D$3,2)</f>
        <v>-68864.5</v>
      </c>
      <c r="L34" s="20">
        <f>ROUND(-L9*$D$3,2)</f>
        <v>-52528.8</v>
      </c>
      <c r="M34" s="20">
        <f t="shared" si="12"/>
        <v>-30757.9</v>
      </c>
      <c r="N34" s="20">
        <f t="shared" si="12"/>
        <v>-25516.2</v>
      </c>
      <c r="O34" s="44">
        <f aca="true" t="shared" si="13" ref="O34:O45">SUM(B34:N34)</f>
        <v>-730634.5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-20626.02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-23126.02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-500-20126.02</f>
        <v>-20626.02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-23126.02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874155.0936</v>
      </c>
      <c r="C46" s="29">
        <f t="shared" si="15"/>
        <v>650934.2893999999</v>
      </c>
      <c r="D46" s="29">
        <f t="shared" si="15"/>
        <v>598476.6299</v>
      </c>
      <c r="E46" s="29">
        <f t="shared" si="15"/>
        <v>171932.58299999998</v>
      </c>
      <c r="F46" s="29">
        <f t="shared" si="15"/>
        <v>616900.2370000001</v>
      </c>
      <c r="G46" s="29">
        <f t="shared" si="15"/>
        <v>752697.0602</v>
      </c>
      <c r="H46" s="29">
        <f t="shared" si="15"/>
        <v>602285.4108000001</v>
      </c>
      <c r="I46" s="29">
        <f t="shared" si="15"/>
        <v>127610.31330000001</v>
      </c>
      <c r="J46" s="29">
        <f t="shared" si="15"/>
        <v>775718.5112000001</v>
      </c>
      <c r="K46" s="29">
        <f t="shared" si="15"/>
        <v>616741.1272</v>
      </c>
      <c r="L46" s="29">
        <f t="shared" si="15"/>
        <v>758323.6357999999</v>
      </c>
      <c r="M46" s="29">
        <f t="shared" si="15"/>
        <v>354186.83</v>
      </c>
      <c r="N46" s="29">
        <f t="shared" si="15"/>
        <v>201869.6244</v>
      </c>
      <c r="O46" s="29">
        <f>SUM(B46:N46)</f>
        <v>7101831.3458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874155.1000000001</v>
      </c>
      <c r="C49" s="35">
        <f aca="true" t="shared" si="16" ref="C49:N49">SUM(C50:C63)</f>
        <v>650934.29</v>
      </c>
      <c r="D49" s="35">
        <f t="shared" si="16"/>
        <v>598476.63</v>
      </c>
      <c r="E49" s="35">
        <f t="shared" si="16"/>
        <v>171932.58</v>
      </c>
      <c r="F49" s="35">
        <f t="shared" si="16"/>
        <v>616900.24</v>
      </c>
      <c r="G49" s="35">
        <f t="shared" si="16"/>
        <v>752697.06</v>
      </c>
      <c r="H49" s="35">
        <f t="shared" si="16"/>
        <v>602285.41</v>
      </c>
      <c r="I49" s="35">
        <f t="shared" si="16"/>
        <v>127610.31</v>
      </c>
      <c r="J49" s="35">
        <f t="shared" si="16"/>
        <v>775718.52</v>
      </c>
      <c r="K49" s="35">
        <f t="shared" si="16"/>
        <v>616741.13</v>
      </c>
      <c r="L49" s="35">
        <f t="shared" si="16"/>
        <v>758323.64</v>
      </c>
      <c r="M49" s="35">
        <f t="shared" si="16"/>
        <v>354186.83</v>
      </c>
      <c r="N49" s="35">
        <f t="shared" si="16"/>
        <v>201869.62</v>
      </c>
      <c r="O49" s="29">
        <f>SUM(O50:O63)</f>
        <v>7101831.3599999985</v>
      </c>
      <c r="Q49" s="64"/>
    </row>
    <row r="50" spans="1:18" ht="18.75" customHeight="1">
      <c r="A50" s="17" t="s">
        <v>39</v>
      </c>
      <c r="B50" s="35">
        <v>166487.55</v>
      </c>
      <c r="C50" s="35">
        <v>180870.52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347358.06999999995</v>
      </c>
      <c r="P50"/>
      <c r="Q50" s="64"/>
      <c r="R50" s="65"/>
    </row>
    <row r="51" spans="1:16" ht="18.75" customHeight="1">
      <c r="A51" s="17" t="s">
        <v>40</v>
      </c>
      <c r="B51" s="35">
        <v>707667.55</v>
      </c>
      <c r="C51" s="35">
        <v>470063.77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1177731.32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598476.63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598476.63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171932.58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171932.58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616900.24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616900.24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752697.06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752697.06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602285.41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602285.41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127610.31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127610.31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775718.52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775718.52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616741.13</v>
      </c>
      <c r="L59" s="34">
        <v>0</v>
      </c>
      <c r="M59" s="34">
        <v>0</v>
      </c>
      <c r="N59" s="34">
        <v>0</v>
      </c>
      <c r="O59" s="29">
        <f t="shared" si="17"/>
        <v>616741.13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758323.64</v>
      </c>
      <c r="M60" s="34">
        <v>0</v>
      </c>
      <c r="N60" s="34">
        <v>0</v>
      </c>
      <c r="O60" s="26">
        <f t="shared" si="17"/>
        <v>758323.64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354186.83</v>
      </c>
      <c r="N61" s="34">
        <v>0</v>
      </c>
      <c r="O61" s="29">
        <f t="shared" si="17"/>
        <v>354186.83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201869.62</v>
      </c>
      <c r="O62" s="26">
        <f t="shared" si="17"/>
        <v>201869.62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2.460873408331405</v>
      </c>
      <c r="C67" s="42">
        <v>2.614772585231537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2.130489997285776</v>
      </c>
      <c r="C68" s="42">
        <v>2.195100008187068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1.8562999999999998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3.0665000000000004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2019-01-16T15:27:42Z</dcterms:modified>
  <cp:category/>
  <cp:version/>
  <cp:contentType/>
  <cp:contentStatus/>
</cp:coreProperties>
</file>