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<sst xmlns="http://schemas.openxmlformats.org/spreadsheetml/2006/main" count="99" uniqueCount="97">
  <si>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</si>
  <si>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</si>
  <si>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</si>
  <si>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</si>
  <si>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</si>
  <si>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</si>
  <si>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</si>
  <si>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</si>
  <si>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</si>
  <si>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</si>
  <si>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</si>
  <si>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</si>
  <si>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</si>
  <si>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</si>
  <si>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</si>
  <si>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</si>
  <si>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</si>
  <si>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</si>
  <si>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</si>
  <si>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</si>
  <si>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</si>
  <si>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</si>
  <si>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</si>
  <si>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</si>
  <si>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</si>
  <si>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</si>
  <si>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</si>
  <si>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</si>
  <si>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</si>
  <si>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</si>
  <si>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</si>
  <si>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</si>
  <si>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</si>
  <si>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</si>
  <si>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</si>
  <si>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</si>
  <si>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</si>
  <si>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</si>
  <si>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</si>
  <si>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</si>
  <si>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</si>
  <si>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</si>
  <si>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</si>
  <si>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</si>
  <si>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</si>
  <si>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</si>
  <si>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</si>
  <si>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</si>
  <si>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</si>
  <si>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</si>
  <si>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</si>
  <si>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</si>
  <si>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</si>
  <si>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</si>
  <si>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</si>
  <si>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</si>
  <si>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</si>
  <si>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</si>
  <si>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</si>
  <si>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</si>
  <si>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</si>
  <si>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</si>
  <si>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</si>
  <si>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</si>
  <si>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</si>
  <si>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</si>
  <si>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</si>
  <si>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</si>
  <si>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</si>
  <si>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</si>
  <si>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</si>
  <si>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</si>
  <si>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</si>
  <si>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</si>
  <si>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</si>
  <si>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</si>
  <si>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</si>
  <si>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</si>
  <si>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</si>
  <si>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</si>
  <si>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</si>
  <si>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</si>
  <si>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</si>
  <si>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</si>
  <si>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</si>
  <si>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</si>
  <si>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</si>
  <si>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</si>
  <si>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</si>
  <si>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</si>
  <si>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</si>
  <si>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</si>
  <si>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</si>
  <si>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</si>
  <si>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</si>
  <si>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</si>
  <si>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08/01/19 - VENCIMENTO 15/01/19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</si>
</sst>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G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1" sqref="S31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437518</v>
      </c>
      <c r="C7" s="10">
        <f t="shared" si="0"/>
        <v>313253</v>
      </c>
      <c r="D7" s="10">
        <f t="shared" si="0"/>
        <v>336766</v>
      </c>
      <c r="E7" s="10">
        <f t="shared" si="0"/>
        <v>60790</v>
      </c>
      <c r="F7" s="10">
        <f t="shared" si="0"/>
        <v>291878</v>
      </c>
      <c r="G7" s="10">
        <f t="shared" si="0"/>
        <v>438744</v>
      </c>
      <c r="H7" s="10">
        <f t="shared" si="0"/>
        <v>305995</v>
      </c>
      <c r="I7" s="10">
        <f t="shared" si="0"/>
        <v>65137</v>
      </c>
      <c r="J7" s="10">
        <f t="shared" si="0"/>
        <v>374111</v>
      </c>
      <c r="K7" s="10">
        <f t="shared" si="0"/>
        <v>269486</v>
      </c>
      <c r="L7" s="10">
        <f t="shared" si="0"/>
        <v>330163</v>
      </c>
      <c r="M7" s="10">
        <f t="shared" si="0"/>
        <v>121461</v>
      </c>
      <c r="N7" s="10">
        <f t="shared" si="0"/>
        <v>85289</v>
      </c>
      <c r="O7" s="10">
        <f>+O8+O18+O22</f>
        <v>3430591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220554</v>
      </c>
      <c r="C8" s="12">
        <f t="shared" si="1"/>
        <v>167183</v>
      </c>
      <c r="D8" s="12">
        <f t="shared" si="1"/>
        <v>198033</v>
      </c>
      <c r="E8" s="12">
        <f t="shared" si="1"/>
        <v>32133</v>
      </c>
      <c r="F8" s="12">
        <f t="shared" si="1"/>
        <v>158675</v>
      </c>
      <c r="G8" s="12">
        <f t="shared" si="1"/>
        <v>241417</v>
      </c>
      <c r="H8" s="12">
        <f t="shared" si="1"/>
        <v>159001</v>
      </c>
      <c r="I8" s="12">
        <f t="shared" si="1"/>
        <v>34316</v>
      </c>
      <c r="J8" s="12">
        <f t="shared" si="1"/>
        <v>206230</v>
      </c>
      <c r="K8" s="12">
        <f t="shared" si="1"/>
        <v>145134</v>
      </c>
      <c r="L8" s="12">
        <f t="shared" si="1"/>
        <v>169261</v>
      </c>
      <c r="M8" s="12">
        <f t="shared" si="1"/>
        <v>68812</v>
      </c>
      <c r="N8" s="12">
        <f t="shared" si="1"/>
        <v>51863</v>
      </c>
      <c r="O8" s="12">
        <f>SUM(B8:N8)</f>
        <v>1852612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21324</v>
      </c>
      <c r="C9" s="14">
        <v>20680</v>
      </c>
      <c r="D9" s="14">
        <v>15809</v>
      </c>
      <c r="E9" s="14">
        <v>3020</v>
      </c>
      <c r="F9" s="14">
        <v>13753</v>
      </c>
      <c r="G9" s="14">
        <v>22097</v>
      </c>
      <c r="H9" s="14">
        <v>19631</v>
      </c>
      <c r="I9" s="14">
        <v>4085</v>
      </c>
      <c r="J9" s="14">
        <v>13173</v>
      </c>
      <c r="K9" s="14">
        <v>16866</v>
      </c>
      <c r="L9" s="14">
        <v>13287</v>
      </c>
      <c r="M9" s="14">
        <v>7569</v>
      </c>
      <c r="N9" s="14">
        <v>6300</v>
      </c>
      <c r="O9" s="12">
        <f aca="true" t="shared" si="2" ref="O9:O17">SUM(B9:N9)</f>
        <v>177594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191364</v>
      </c>
      <c r="C10" s="14">
        <f>C11+C12+C13</f>
        <v>140681</v>
      </c>
      <c r="D10" s="14">
        <f>D11+D12+D13</f>
        <v>175718</v>
      </c>
      <c r="E10" s="14">
        <f>E11+E12+E13</f>
        <v>27985</v>
      </c>
      <c r="F10" s="14">
        <f aca="true" t="shared" si="3" ref="F10:N10">F11+F12+F13</f>
        <v>138987</v>
      </c>
      <c r="G10" s="14">
        <f t="shared" si="3"/>
        <v>210057</v>
      </c>
      <c r="H10" s="14">
        <f>H11+H12+H13</f>
        <v>133967</v>
      </c>
      <c r="I10" s="14">
        <f>I11+I12+I13</f>
        <v>29002</v>
      </c>
      <c r="J10" s="14">
        <f>J11+J12+J13</f>
        <v>185153</v>
      </c>
      <c r="K10" s="14">
        <f>K11+K12+K13</f>
        <v>122953</v>
      </c>
      <c r="L10" s="14">
        <f>L11+L12+L13</f>
        <v>148840</v>
      </c>
      <c r="M10" s="14">
        <f t="shared" si="3"/>
        <v>59093</v>
      </c>
      <c r="N10" s="14">
        <f t="shared" si="3"/>
        <v>44075</v>
      </c>
      <c r="O10" s="12">
        <f t="shared" si="2"/>
        <v>1607875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95994</v>
      </c>
      <c r="C11" s="14">
        <v>71563</v>
      </c>
      <c r="D11" s="14">
        <v>85075</v>
      </c>
      <c r="E11" s="14">
        <v>14151</v>
      </c>
      <c r="F11" s="14">
        <v>67748</v>
      </c>
      <c r="G11" s="14">
        <v>103776</v>
      </c>
      <c r="H11" s="14">
        <v>68696</v>
      </c>
      <c r="I11" s="14">
        <v>14997</v>
      </c>
      <c r="J11" s="14">
        <v>93266</v>
      </c>
      <c r="K11" s="14">
        <v>60603</v>
      </c>
      <c r="L11" s="14">
        <v>73633</v>
      </c>
      <c r="M11" s="14">
        <v>28354</v>
      </c>
      <c r="N11" s="14">
        <v>20471</v>
      </c>
      <c r="O11" s="12">
        <f t="shared" si="2"/>
        <v>798327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93400</v>
      </c>
      <c r="C12" s="14">
        <v>67000</v>
      </c>
      <c r="D12" s="14">
        <v>89287</v>
      </c>
      <c r="E12" s="14">
        <v>13480</v>
      </c>
      <c r="F12" s="14">
        <v>69582</v>
      </c>
      <c r="G12" s="14">
        <v>103203</v>
      </c>
      <c r="H12" s="14">
        <v>63660</v>
      </c>
      <c r="I12" s="14">
        <v>13651</v>
      </c>
      <c r="J12" s="14">
        <v>90336</v>
      </c>
      <c r="K12" s="14">
        <v>60859</v>
      </c>
      <c r="L12" s="14">
        <v>73500</v>
      </c>
      <c r="M12" s="14">
        <v>30045</v>
      </c>
      <c r="N12" s="14">
        <v>23157</v>
      </c>
      <c r="O12" s="12">
        <f t="shared" si="2"/>
        <v>791160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1970</v>
      </c>
      <c r="C13" s="14">
        <v>2118</v>
      </c>
      <c r="D13" s="14">
        <v>1356</v>
      </c>
      <c r="E13" s="14">
        <v>354</v>
      </c>
      <c r="F13" s="14">
        <v>1657</v>
      </c>
      <c r="G13" s="14">
        <v>3078</v>
      </c>
      <c r="H13" s="14">
        <v>1611</v>
      </c>
      <c r="I13" s="14">
        <v>354</v>
      </c>
      <c r="J13" s="14">
        <v>1551</v>
      </c>
      <c r="K13" s="14">
        <v>1491</v>
      </c>
      <c r="L13" s="14">
        <v>1707</v>
      </c>
      <c r="M13" s="14">
        <v>694</v>
      </c>
      <c r="N13" s="14">
        <v>447</v>
      </c>
      <c r="O13" s="12">
        <f t="shared" si="2"/>
        <v>18388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7866</v>
      </c>
      <c r="C14" s="14">
        <f>C15+C16+C17</f>
        <v>5822</v>
      </c>
      <c r="D14" s="14">
        <f>D15+D16+D17</f>
        <v>6506</v>
      </c>
      <c r="E14" s="14">
        <f>E15+E16+E17</f>
        <v>1128</v>
      </c>
      <c r="F14" s="14">
        <f aca="true" t="shared" si="4" ref="F14:N14">F15+F16+F17</f>
        <v>5935</v>
      </c>
      <c r="G14" s="14">
        <f t="shared" si="4"/>
        <v>9263</v>
      </c>
      <c r="H14" s="14">
        <f>H15+H16+H17</f>
        <v>5403</v>
      </c>
      <c r="I14" s="14">
        <f>I15+I16+I17</f>
        <v>1229</v>
      </c>
      <c r="J14" s="14">
        <f>J15+J16+J17</f>
        <v>7904</v>
      </c>
      <c r="K14" s="14">
        <f>K15+K16+K17</f>
        <v>5315</v>
      </c>
      <c r="L14" s="14">
        <f>L15+L16+L17</f>
        <v>7134</v>
      </c>
      <c r="M14" s="14">
        <f t="shared" si="4"/>
        <v>2150</v>
      </c>
      <c r="N14" s="14">
        <f t="shared" si="4"/>
        <v>1488</v>
      </c>
      <c r="O14" s="12">
        <f t="shared" si="2"/>
        <v>67143</v>
      </c>
    </row>
    <row r="15" spans="1:26" ht="18.75" customHeight="1">
      <c r="A15" s="15" t="s">
        <v>13</v>
      </c>
      <c r="B15" s="14">
        <v>7847</v>
      </c>
      <c r="C15" s="14">
        <v>5809</v>
      </c>
      <c r="D15" s="14">
        <v>6502</v>
      </c>
      <c r="E15" s="14">
        <v>1128</v>
      </c>
      <c r="F15" s="14">
        <v>5926</v>
      </c>
      <c r="G15" s="14">
        <v>9253</v>
      </c>
      <c r="H15" s="14">
        <v>5395</v>
      </c>
      <c r="I15" s="14">
        <v>1228</v>
      </c>
      <c r="J15" s="14">
        <v>7884</v>
      </c>
      <c r="K15" s="14">
        <v>5300</v>
      </c>
      <c r="L15" s="14">
        <v>7113</v>
      </c>
      <c r="M15" s="14">
        <v>2148</v>
      </c>
      <c r="N15" s="14">
        <v>1487</v>
      </c>
      <c r="O15" s="12">
        <f t="shared" si="2"/>
        <v>67020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14</v>
      </c>
      <c r="C16" s="14">
        <v>4</v>
      </c>
      <c r="D16" s="14">
        <v>3</v>
      </c>
      <c r="E16" s="14">
        <v>0</v>
      </c>
      <c r="F16" s="14">
        <v>7</v>
      </c>
      <c r="G16" s="14">
        <v>4</v>
      </c>
      <c r="H16" s="14">
        <v>7</v>
      </c>
      <c r="I16" s="14">
        <v>1</v>
      </c>
      <c r="J16" s="14">
        <v>7</v>
      </c>
      <c r="K16" s="14">
        <v>13</v>
      </c>
      <c r="L16" s="14">
        <v>12</v>
      </c>
      <c r="M16" s="14">
        <v>2</v>
      </c>
      <c r="N16" s="14">
        <v>1</v>
      </c>
      <c r="O16" s="12">
        <f t="shared" si="2"/>
        <v>75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9</v>
      </c>
      <c r="D17" s="14">
        <v>1</v>
      </c>
      <c r="E17" s="14">
        <v>0</v>
      </c>
      <c r="F17" s="14">
        <v>2</v>
      </c>
      <c r="G17" s="14">
        <v>6</v>
      </c>
      <c r="H17" s="14">
        <v>1</v>
      </c>
      <c r="I17" s="14">
        <v>0</v>
      </c>
      <c r="J17" s="14">
        <v>13</v>
      </c>
      <c r="K17" s="14">
        <v>2</v>
      </c>
      <c r="L17" s="14">
        <v>9</v>
      </c>
      <c r="M17" s="14">
        <v>0</v>
      </c>
      <c r="N17" s="14">
        <v>0</v>
      </c>
      <c r="O17" s="12">
        <f t="shared" si="2"/>
        <v>48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140728</v>
      </c>
      <c r="C18" s="18">
        <f>C19+C20+C21</f>
        <v>83649</v>
      </c>
      <c r="D18" s="18">
        <f>D19+D20+D21</f>
        <v>78122</v>
      </c>
      <c r="E18" s="18">
        <f>E19+E20+E21</f>
        <v>14379</v>
      </c>
      <c r="F18" s="18">
        <f aca="true" t="shared" si="5" ref="F18:N18">F19+F20+F21</f>
        <v>73867</v>
      </c>
      <c r="G18" s="18">
        <f t="shared" si="5"/>
        <v>107881</v>
      </c>
      <c r="H18" s="18">
        <f>H19+H20+H21</f>
        <v>86561</v>
      </c>
      <c r="I18" s="18">
        <f>I19+I20+I21</f>
        <v>17999</v>
      </c>
      <c r="J18" s="18">
        <f>J19+J20+J21</f>
        <v>108769</v>
      </c>
      <c r="K18" s="18">
        <f>K19+K20+K21</f>
        <v>74138</v>
      </c>
      <c r="L18" s="18">
        <f>L19+L20+L21</f>
        <v>110611</v>
      </c>
      <c r="M18" s="18">
        <f t="shared" si="5"/>
        <v>37728</v>
      </c>
      <c r="N18" s="18">
        <f t="shared" si="5"/>
        <v>24319</v>
      </c>
      <c r="O18" s="12">
        <f aca="true" t="shared" si="6" ref="O18:O24">SUM(B18:N18)</f>
        <v>958751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76124</v>
      </c>
      <c r="C19" s="14">
        <v>48286</v>
      </c>
      <c r="D19" s="14">
        <v>42755</v>
      </c>
      <c r="E19" s="14">
        <v>8327</v>
      </c>
      <c r="F19" s="14">
        <v>41311</v>
      </c>
      <c r="G19" s="14">
        <v>60245</v>
      </c>
      <c r="H19" s="14">
        <v>49680</v>
      </c>
      <c r="I19" s="14">
        <v>10329</v>
      </c>
      <c r="J19" s="14">
        <v>60668</v>
      </c>
      <c r="K19" s="14">
        <v>40400</v>
      </c>
      <c r="L19" s="14">
        <v>59149</v>
      </c>
      <c r="M19" s="14">
        <v>20112</v>
      </c>
      <c r="N19" s="14">
        <v>12639</v>
      </c>
      <c r="O19" s="12">
        <f t="shared" si="6"/>
        <v>530025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63452</v>
      </c>
      <c r="C20" s="14">
        <v>34478</v>
      </c>
      <c r="D20" s="14">
        <v>34862</v>
      </c>
      <c r="E20" s="14">
        <v>5917</v>
      </c>
      <c r="F20" s="14">
        <v>31927</v>
      </c>
      <c r="G20" s="14">
        <v>46452</v>
      </c>
      <c r="H20" s="14">
        <v>36179</v>
      </c>
      <c r="I20" s="14">
        <v>7492</v>
      </c>
      <c r="J20" s="14">
        <v>47327</v>
      </c>
      <c r="K20" s="14">
        <v>33048</v>
      </c>
      <c r="L20" s="14">
        <v>50547</v>
      </c>
      <c r="M20" s="14">
        <v>17271</v>
      </c>
      <c r="N20" s="14">
        <v>11474</v>
      </c>
      <c r="O20" s="12">
        <f t="shared" si="6"/>
        <v>420426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1152</v>
      </c>
      <c r="C21" s="14">
        <v>885</v>
      </c>
      <c r="D21" s="14">
        <v>505</v>
      </c>
      <c r="E21" s="14">
        <v>135</v>
      </c>
      <c r="F21" s="14">
        <v>629</v>
      </c>
      <c r="G21" s="14">
        <v>1184</v>
      </c>
      <c r="H21" s="14">
        <v>702</v>
      </c>
      <c r="I21" s="14">
        <v>178</v>
      </c>
      <c r="J21" s="14">
        <v>774</v>
      </c>
      <c r="K21" s="14">
        <v>690</v>
      </c>
      <c r="L21" s="14">
        <v>915</v>
      </c>
      <c r="M21" s="14">
        <v>345</v>
      </c>
      <c r="N21" s="14">
        <v>206</v>
      </c>
      <c r="O21" s="12">
        <f t="shared" si="6"/>
        <v>8300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76236</v>
      </c>
      <c r="C22" s="14">
        <f>C23+C24</f>
        <v>62421</v>
      </c>
      <c r="D22" s="14">
        <f>D23+D24</f>
        <v>60611</v>
      </c>
      <c r="E22" s="14">
        <f>E23+E24</f>
        <v>14278</v>
      </c>
      <c r="F22" s="14">
        <f aca="true" t="shared" si="7" ref="F22:N22">F23+F24</f>
        <v>59336</v>
      </c>
      <c r="G22" s="14">
        <f t="shared" si="7"/>
        <v>89446</v>
      </c>
      <c r="H22" s="14">
        <f>H23+H24</f>
        <v>60433</v>
      </c>
      <c r="I22" s="14">
        <f>I23+I24</f>
        <v>12822</v>
      </c>
      <c r="J22" s="14">
        <f>J23+J24</f>
        <v>59112</v>
      </c>
      <c r="K22" s="14">
        <f>K23+K24</f>
        <v>50214</v>
      </c>
      <c r="L22" s="14">
        <f>L23+L24</f>
        <v>50291</v>
      </c>
      <c r="M22" s="14">
        <f t="shared" si="7"/>
        <v>14921</v>
      </c>
      <c r="N22" s="14">
        <f t="shared" si="7"/>
        <v>9107</v>
      </c>
      <c r="O22" s="12">
        <f t="shared" si="6"/>
        <v>619228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76233</v>
      </c>
      <c r="C23" s="14">
        <v>62418</v>
      </c>
      <c r="D23" s="14">
        <v>60610</v>
      </c>
      <c r="E23" s="14">
        <v>14278</v>
      </c>
      <c r="F23" s="14">
        <v>59336</v>
      </c>
      <c r="G23" s="14">
        <v>89444</v>
      </c>
      <c r="H23" s="14">
        <v>60432</v>
      </c>
      <c r="I23" s="14">
        <v>12822</v>
      </c>
      <c r="J23" s="14">
        <v>59112</v>
      </c>
      <c r="K23" s="14">
        <v>50208</v>
      </c>
      <c r="L23" s="14">
        <v>50291</v>
      </c>
      <c r="M23" s="14">
        <v>14921</v>
      </c>
      <c r="N23" s="14">
        <v>9107</v>
      </c>
      <c r="O23" s="12">
        <f t="shared" si="6"/>
        <v>619212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</v>
      </c>
      <c r="C24" s="14">
        <v>3</v>
      </c>
      <c r="D24" s="14">
        <v>1</v>
      </c>
      <c r="E24" s="14">
        <v>0</v>
      </c>
      <c r="F24" s="14">
        <v>0</v>
      </c>
      <c r="G24" s="14">
        <v>2</v>
      </c>
      <c r="H24" s="14">
        <v>1</v>
      </c>
      <c r="I24" s="14">
        <v>0</v>
      </c>
      <c r="J24" s="14">
        <v>0</v>
      </c>
      <c r="K24" s="14">
        <v>6</v>
      </c>
      <c r="L24" s="14">
        <v>0</v>
      </c>
      <c r="M24" s="14">
        <v>0</v>
      </c>
      <c r="N24" s="14">
        <v>0</v>
      </c>
      <c r="O24" s="12">
        <f t="shared" si="6"/>
        <v>16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960890.1408</v>
      </c>
      <c r="C28" s="56">
        <f aca="true" t="shared" si="8" ref="C28:N28">C29+C30</f>
        <v>727507.2993</v>
      </c>
      <c r="D28" s="56">
        <f t="shared" si="8"/>
        <v>671923.1162</v>
      </c>
      <c r="E28" s="56">
        <f t="shared" si="8"/>
        <v>179895.84699999998</v>
      </c>
      <c r="F28" s="56">
        <f t="shared" si="8"/>
        <v>666289.527</v>
      </c>
      <c r="G28" s="56">
        <f t="shared" si="8"/>
        <v>819107.5872</v>
      </c>
      <c r="H28" s="56">
        <f t="shared" si="8"/>
        <v>666775.4320000001</v>
      </c>
      <c r="I28" s="56">
        <f t="shared" si="8"/>
        <v>154706.8887</v>
      </c>
      <c r="J28" s="56">
        <f t="shared" si="8"/>
        <v>824219.1474</v>
      </c>
      <c r="K28" s="56">
        <f t="shared" si="8"/>
        <v>684870.1856</v>
      </c>
      <c r="L28" s="56">
        <f t="shared" si="8"/>
        <v>813884.6282</v>
      </c>
      <c r="M28" s="56">
        <f t="shared" si="8"/>
        <v>377710.8565</v>
      </c>
      <c r="N28" s="56">
        <f t="shared" si="8"/>
        <v>225982.4659</v>
      </c>
      <c r="O28" s="56">
        <f>SUM(B28:N28)</f>
        <v>7773763.1218</v>
      </c>
      <c r="Q28" s="62"/>
    </row>
    <row r="29" spans="1:15" ht="18.75" customHeight="1">
      <c r="A29" s="54" t="s">
        <v>57</v>
      </c>
      <c r="B29" s="52">
        <f aca="true" t="shared" si="9" ref="B29:N29">B26*B7</f>
        <v>956239.3408</v>
      </c>
      <c r="C29" s="52">
        <f t="shared" si="9"/>
        <v>719886.7193</v>
      </c>
      <c r="D29" s="52">
        <f t="shared" si="9"/>
        <v>660297.0962</v>
      </c>
      <c r="E29" s="52">
        <f t="shared" si="9"/>
        <v>179895.84699999998</v>
      </c>
      <c r="F29" s="52">
        <f t="shared" si="9"/>
        <v>657163.317</v>
      </c>
      <c r="G29" s="52">
        <f t="shared" si="9"/>
        <v>814440.4872</v>
      </c>
      <c r="H29" s="52">
        <f t="shared" si="9"/>
        <v>663274.7620000001</v>
      </c>
      <c r="I29" s="52">
        <f t="shared" si="9"/>
        <v>154706.8887</v>
      </c>
      <c r="J29" s="52">
        <f t="shared" si="9"/>
        <v>813092.8474</v>
      </c>
      <c r="K29" s="52">
        <f t="shared" si="9"/>
        <v>669564.9156</v>
      </c>
      <c r="L29" s="52">
        <f t="shared" si="9"/>
        <v>802758.3182</v>
      </c>
      <c r="M29" s="52">
        <f t="shared" si="9"/>
        <v>372460.1565</v>
      </c>
      <c r="N29" s="52">
        <f t="shared" si="9"/>
        <v>223721.5759</v>
      </c>
      <c r="O29" s="53">
        <f>SUM(B29:N29)</f>
        <v>7687502.271799998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11126.3</v>
      </c>
      <c r="K30" s="52">
        <v>15305.27</v>
      </c>
      <c r="L30" s="52">
        <v>11126.31</v>
      </c>
      <c r="M30" s="52">
        <v>5250.7</v>
      </c>
      <c r="N30" s="52">
        <v>2260.89</v>
      </c>
      <c r="O30" s="53">
        <f>SUM(B30:N30)</f>
        <v>86260.84999999999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-91693.2</v>
      </c>
      <c r="C32" s="25">
        <f t="shared" si="10"/>
        <v>-88924</v>
      </c>
      <c r="D32" s="25">
        <f t="shared" si="10"/>
        <v>-88287.61</v>
      </c>
      <c r="E32" s="25">
        <f t="shared" si="10"/>
        <v>-12986</v>
      </c>
      <c r="F32" s="25">
        <f t="shared" si="10"/>
        <v>-59637.9</v>
      </c>
      <c r="G32" s="25">
        <f t="shared" si="10"/>
        <v>-95517.1</v>
      </c>
      <c r="H32" s="25">
        <f t="shared" si="10"/>
        <v>-84413.3</v>
      </c>
      <c r="I32" s="25">
        <f t="shared" si="10"/>
        <v>-19065.5</v>
      </c>
      <c r="J32" s="25">
        <f t="shared" si="10"/>
        <v>-56643.9</v>
      </c>
      <c r="K32" s="25">
        <f t="shared" si="10"/>
        <v>-84492.17</v>
      </c>
      <c r="L32" s="25">
        <f t="shared" si="10"/>
        <v>-57134.1</v>
      </c>
      <c r="M32" s="25">
        <f t="shared" si="10"/>
        <v>-32546.7</v>
      </c>
      <c r="N32" s="25">
        <f t="shared" si="10"/>
        <v>-27090</v>
      </c>
      <c r="O32" s="25">
        <f t="shared" si="10"/>
        <v>-798431.48</v>
      </c>
    </row>
    <row r="33" spans="1:15" ht="18.75" customHeight="1">
      <c r="A33" s="17" t="s">
        <v>58</v>
      </c>
      <c r="B33" s="26">
        <f>+B34</f>
        <v>-91693.2</v>
      </c>
      <c r="C33" s="26">
        <f aca="true" t="shared" si="11" ref="C33:O33">+C34</f>
        <v>-88924</v>
      </c>
      <c r="D33" s="26">
        <f t="shared" si="11"/>
        <v>-67978.7</v>
      </c>
      <c r="E33" s="26">
        <f t="shared" si="11"/>
        <v>-12986</v>
      </c>
      <c r="F33" s="26">
        <f t="shared" si="11"/>
        <v>-59137.9</v>
      </c>
      <c r="G33" s="26">
        <f t="shared" si="11"/>
        <v>-95017.1</v>
      </c>
      <c r="H33" s="26">
        <f t="shared" si="11"/>
        <v>-84413.3</v>
      </c>
      <c r="I33" s="26">
        <f t="shared" si="11"/>
        <v>-17565.5</v>
      </c>
      <c r="J33" s="26">
        <f t="shared" si="11"/>
        <v>-56643.9</v>
      </c>
      <c r="K33" s="26">
        <f t="shared" si="11"/>
        <v>-72523.8</v>
      </c>
      <c r="L33" s="26">
        <f t="shared" si="11"/>
        <v>-57134.1</v>
      </c>
      <c r="M33" s="26">
        <f t="shared" si="11"/>
        <v>-32546.7</v>
      </c>
      <c r="N33" s="26">
        <f t="shared" si="11"/>
        <v>-27090</v>
      </c>
      <c r="O33" s="26">
        <f t="shared" si="11"/>
        <v>-763654.2</v>
      </c>
    </row>
    <row r="34" spans="1:26" ht="18.75" customHeight="1">
      <c r="A34" s="13" t="s">
        <v>59</v>
      </c>
      <c r="B34" s="20">
        <f>ROUND(-B9*$D$3,2)</f>
        <v>-91693.2</v>
      </c>
      <c r="C34" s="20">
        <f>ROUND(-C9*$D$3,2)</f>
        <v>-88924</v>
      </c>
      <c r="D34" s="20">
        <f>ROUND(-D9*$D$3,2)</f>
        <v>-67978.7</v>
      </c>
      <c r="E34" s="20">
        <f>ROUND(-E9*$D$3,2)</f>
        <v>-12986</v>
      </c>
      <c r="F34" s="20">
        <f aca="true" t="shared" si="12" ref="F34:N34">ROUND(-F9*$D$3,2)</f>
        <v>-59137.9</v>
      </c>
      <c r="G34" s="20">
        <f t="shared" si="12"/>
        <v>-95017.1</v>
      </c>
      <c r="H34" s="20">
        <f t="shared" si="12"/>
        <v>-84413.3</v>
      </c>
      <c r="I34" s="20">
        <f>ROUND(-I9*$D$3,2)</f>
        <v>-17565.5</v>
      </c>
      <c r="J34" s="20">
        <f>ROUND(-J9*$D$3,2)</f>
        <v>-56643.9</v>
      </c>
      <c r="K34" s="20">
        <f>ROUND(-K9*$D$3,2)</f>
        <v>-72523.8</v>
      </c>
      <c r="L34" s="20">
        <f>ROUND(-L9*$D$3,2)</f>
        <v>-57134.1</v>
      </c>
      <c r="M34" s="20">
        <f t="shared" si="12"/>
        <v>-32546.7</v>
      </c>
      <c r="N34" s="20">
        <f t="shared" si="12"/>
        <v>-27090</v>
      </c>
      <c r="O34" s="44">
        <f aca="true" t="shared" si="13" ref="O34:O45">SUM(B34:N34)</f>
        <v>-763654.2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-20308.91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-22808.91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-500-19808.91</f>
        <v>-20308.91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-22808.91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-11968.37</v>
      </c>
      <c r="L44" s="24">
        <v>0</v>
      </c>
      <c r="M44" s="24">
        <v>0</v>
      </c>
      <c r="N44" s="24">
        <v>0</v>
      </c>
      <c r="O44" s="20">
        <f t="shared" si="13"/>
        <v>-11968.37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869196.9408000001</v>
      </c>
      <c r="C46" s="29">
        <f t="shared" si="15"/>
        <v>638583.2993</v>
      </c>
      <c r="D46" s="29">
        <f t="shared" si="15"/>
        <v>583635.5062000001</v>
      </c>
      <c r="E46" s="29">
        <f t="shared" si="15"/>
        <v>166909.84699999998</v>
      </c>
      <c r="F46" s="29">
        <f t="shared" si="15"/>
        <v>606651.627</v>
      </c>
      <c r="G46" s="29">
        <f t="shared" si="15"/>
        <v>723590.4872</v>
      </c>
      <c r="H46" s="29">
        <f t="shared" si="15"/>
        <v>582362.1320000001</v>
      </c>
      <c r="I46" s="29">
        <f t="shared" si="15"/>
        <v>135641.3887</v>
      </c>
      <c r="J46" s="29">
        <f t="shared" si="15"/>
        <v>767575.2474</v>
      </c>
      <c r="K46" s="29">
        <f t="shared" si="15"/>
        <v>600378.0155999999</v>
      </c>
      <c r="L46" s="29">
        <f t="shared" si="15"/>
        <v>756750.5282000001</v>
      </c>
      <c r="M46" s="29">
        <f t="shared" si="15"/>
        <v>345164.1565</v>
      </c>
      <c r="N46" s="29">
        <f t="shared" si="15"/>
        <v>198892.4659</v>
      </c>
      <c r="O46" s="29">
        <f>SUM(B46:N46)</f>
        <v>6975331.6417999985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869196.95</v>
      </c>
      <c r="C49" s="35">
        <f aca="true" t="shared" si="16" ref="C49:N49">SUM(C50:C63)</f>
        <v>638583.3</v>
      </c>
      <c r="D49" s="35">
        <f t="shared" si="16"/>
        <v>583635.51</v>
      </c>
      <c r="E49" s="35">
        <f t="shared" si="16"/>
        <v>166909.85</v>
      </c>
      <c r="F49" s="35">
        <f t="shared" si="16"/>
        <v>606651.63</v>
      </c>
      <c r="G49" s="35">
        <f t="shared" si="16"/>
        <v>723590.49</v>
      </c>
      <c r="H49" s="35">
        <f t="shared" si="16"/>
        <v>582362.13</v>
      </c>
      <c r="I49" s="35">
        <f t="shared" si="16"/>
        <v>135641.39</v>
      </c>
      <c r="J49" s="35">
        <f t="shared" si="16"/>
        <v>767575.25</v>
      </c>
      <c r="K49" s="35">
        <f t="shared" si="16"/>
        <v>600378.02</v>
      </c>
      <c r="L49" s="35">
        <f t="shared" si="16"/>
        <v>756750.53</v>
      </c>
      <c r="M49" s="35">
        <f t="shared" si="16"/>
        <v>345164.16</v>
      </c>
      <c r="N49" s="35">
        <f t="shared" si="16"/>
        <v>198892.47</v>
      </c>
      <c r="O49" s="29">
        <f>SUM(O50:O63)</f>
        <v>6975331.68</v>
      </c>
      <c r="Q49" s="64"/>
    </row>
    <row r="50" spans="1:18" ht="18.75" customHeight="1">
      <c r="A50" s="17" t="s">
        <v>39</v>
      </c>
      <c r="B50" s="35">
        <v>165051.07</v>
      </c>
      <c r="C50" s="35">
        <v>179153.62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344204.69</v>
      </c>
      <c r="P50"/>
      <c r="Q50" s="64"/>
      <c r="R50" s="65"/>
    </row>
    <row r="51" spans="1:16" ht="18.75" customHeight="1">
      <c r="A51" s="17" t="s">
        <v>40</v>
      </c>
      <c r="B51" s="35">
        <v>704145.88</v>
      </c>
      <c r="C51" s="35">
        <v>459429.68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1163575.56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583635.51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583635.51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166909.85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166909.85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606651.63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606651.63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723590.49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723590.49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582362.13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582362.13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135641.39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135641.39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767575.25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767575.25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f>597041.12+3336.9</f>
        <v>600378.02</v>
      </c>
      <c r="L59" s="34">
        <v>0</v>
      </c>
      <c r="M59" s="34">
        <v>0</v>
      </c>
      <c r="N59" s="34">
        <v>0</v>
      </c>
      <c r="O59" s="29">
        <f t="shared" si="17"/>
        <v>600378.02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756750.53</v>
      </c>
      <c r="M60" s="34">
        <v>0</v>
      </c>
      <c r="N60" s="34">
        <v>0</v>
      </c>
      <c r="O60" s="26">
        <f t="shared" si="17"/>
        <v>756750.53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345164.16</v>
      </c>
      <c r="N61" s="34">
        <v>0</v>
      </c>
      <c r="O61" s="29">
        <f t="shared" si="17"/>
        <v>345164.16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198892.47</v>
      </c>
      <c r="O62" s="26">
        <f t="shared" si="17"/>
        <v>198892.47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2.460817830924788</v>
      </c>
      <c r="C67" s="42">
        <v>2.6102181720883038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2.130489991268931</v>
      </c>
      <c r="C68" s="42">
        <v>2.195099999042308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/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1.8562999999999998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2019-01-14T13:54:40Z</dcterms:modified>
  <cp:category/>
  <cp:version/>
  <cp:contentType/>
  <cp:contentStatus/>
</cp:coreProperties>
</file>