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<sst xmlns="http://schemas.openxmlformats.org/spreadsheetml/2006/main" count="99" uniqueCount="97">
  <si>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</si>
  <si>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</si>
  <si>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</si>
  <si>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</si>
  <si>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</si>
  <si>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</si>
  <si>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</si>
  <si>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</si>
  <si>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</si>
  <si>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</si>
  <si>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</si>
  <si>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</si>
  <si>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</si>
  <si>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</si>
  <si>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</si>
  <si>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</si>
  <si>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</si>
  <si>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</si>
  <si>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</si>
  <si>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</si>
  <si>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</si>
  <si>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</si>
  <si>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</si>
  <si>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</si>
  <si>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</si>
  <si>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</si>
  <si>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</si>
  <si>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</si>
  <si>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</si>
  <si>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</si>
  <si>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</si>
  <si>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</si>
  <si>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</si>
  <si>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</si>
  <si>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</si>
  <si>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</si>
  <si>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</si>
  <si>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</si>
  <si>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</si>
  <si>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</si>
  <si>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</si>
  <si>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</si>
  <si>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</si>
  <si>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</si>
  <si>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</si>
  <si>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</si>
  <si>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</si>
  <si>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</si>
  <si>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</si>
  <si>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</si>
  <si>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</si>
  <si>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</si>
  <si>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</si>
  <si>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</si>
  <si>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</si>
  <si>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</si>
  <si>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</si>
  <si>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</si>
  <si>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</si>
  <si>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</si>
  <si>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</si>
  <si>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</si>
  <si>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</si>
  <si>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</si>
  <si>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</si>
  <si>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</si>
  <si>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</si>
  <si>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</si>
  <si>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</si>
  <si>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</si>
  <si>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</si>
  <si>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</si>
  <si>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</si>
  <si>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</si>
  <si>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</si>
  <si>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</si>
  <si>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</si>
  <si>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</si>
  <si>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</si>
  <si>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</si>
  <si>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</si>
  <si>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</si>
  <si>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</si>
  <si>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</si>
  <si>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</si>
  <si>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</si>
  <si>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</si>
  <si>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</si>
  <si>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</si>
  <si>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</si>
  <si>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</si>
  <si>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</si>
  <si>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</si>
  <si>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</si>
  <si>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</si>
  <si>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</si>
  <si>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07/01/19 - VENCIMENTO 14/01/19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</si>
</sst>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H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6" sqref="S36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428992</v>
      </c>
      <c r="C7" s="10">
        <f t="shared" si="0"/>
        <v>307281</v>
      </c>
      <c r="D7" s="10">
        <f t="shared" si="0"/>
        <v>335326</v>
      </c>
      <c r="E7" s="10">
        <f t="shared" si="0"/>
        <v>55410</v>
      </c>
      <c r="F7" s="10">
        <f t="shared" si="0"/>
        <v>284013</v>
      </c>
      <c r="G7" s="10">
        <f t="shared" si="0"/>
        <v>437638</v>
      </c>
      <c r="H7" s="10">
        <f t="shared" si="0"/>
        <v>307346</v>
      </c>
      <c r="I7" s="10">
        <f t="shared" si="0"/>
        <v>63596</v>
      </c>
      <c r="J7" s="10">
        <f t="shared" si="0"/>
        <v>364671</v>
      </c>
      <c r="K7" s="10">
        <f t="shared" si="0"/>
        <v>265445</v>
      </c>
      <c r="L7" s="10">
        <f t="shared" si="0"/>
        <v>315522</v>
      </c>
      <c r="M7" s="10">
        <f t="shared" si="0"/>
        <v>121515</v>
      </c>
      <c r="N7" s="10">
        <f t="shared" si="0"/>
        <v>83127</v>
      </c>
      <c r="O7" s="10">
        <f>+O8+O18+O22</f>
        <v>3369882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216126</v>
      </c>
      <c r="C8" s="12">
        <f t="shared" si="1"/>
        <v>162691</v>
      </c>
      <c r="D8" s="12">
        <f t="shared" si="1"/>
        <v>195027</v>
      </c>
      <c r="E8" s="12">
        <f t="shared" si="1"/>
        <v>28626</v>
      </c>
      <c r="F8" s="12">
        <f t="shared" si="1"/>
        <v>153122</v>
      </c>
      <c r="G8" s="12">
        <f t="shared" si="1"/>
        <v>237722</v>
      </c>
      <c r="H8" s="12">
        <f t="shared" si="1"/>
        <v>157161</v>
      </c>
      <c r="I8" s="12">
        <f t="shared" si="1"/>
        <v>33681</v>
      </c>
      <c r="J8" s="12">
        <f t="shared" si="1"/>
        <v>201925</v>
      </c>
      <c r="K8" s="12">
        <f t="shared" si="1"/>
        <v>142534</v>
      </c>
      <c r="L8" s="12">
        <f t="shared" si="1"/>
        <v>162311</v>
      </c>
      <c r="M8" s="12">
        <f t="shared" si="1"/>
        <v>68440</v>
      </c>
      <c r="N8" s="12">
        <f t="shared" si="1"/>
        <v>50566</v>
      </c>
      <c r="O8" s="12">
        <f>SUM(B8:N8)</f>
        <v>1809932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23149</v>
      </c>
      <c r="C9" s="14">
        <v>22194</v>
      </c>
      <c r="D9" s="14">
        <v>17357</v>
      </c>
      <c r="E9" s="14">
        <v>2945</v>
      </c>
      <c r="F9" s="14">
        <v>14731</v>
      </c>
      <c r="G9" s="14">
        <v>24388</v>
      </c>
      <c r="H9" s="14">
        <v>21124</v>
      </c>
      <c r="I9" s="14">
        <v>4134</v>
      </c>
      <c r="J9" s="14">
        <v>14473</v>
      </c>
      <c r="K9" s="14">
        <v>18137</v>
      </c>
      <c r="L9" s="14">
        <v>13654</v>
      </c>
      <c r="M9" s="14">
        <v>7815</v>
      </c>
      <c r="N9" s="14">
        <v>6528</v>
      </c>
      <c r="O9" s="12">
        <f aca="true" t="shared" si="2" ref="O9:O17">SUM(B9:N9)</f>
        <v>190629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185371</v>
      </c>
      <c r="C10" s="14">
        <f>C11+C12+C13</f>
        <v>134939</v>
      </c>
      <c r="D10" s="14">
        <f>D11+D12+D13</f>
        <v>171325</v>
      </c>
      <c r="E10" s="14">
        <f>E11+E12+E13</f>
        <v>24752</v>
      </c>
      <c r="F10" s="14">
        <f aca="true" t="shared" si="3" ref="F10:N10">F11+F12+F13</f>
        <v>132830</v>
      </c>
      <c r="G10" s="14">
        <f t="shared" si="3"/>
        <v>204403</v>
      </c>
      <c r="H10" s="14">
        <f>H11+H12+H13</f>
        <v>130822</v>
      </c>
      <c r="I10" s="14">
        <f>I11+I12+I13</f>
        <v>28369</v>
      </c>
      <c r="J10" s="14">
        <f>J11+J12+J13</f>
        <v>179889</v>
      </c>
      <c r="K10" s="14">
        <f>K11+K12+K13</f>
        <v>119335</v>
      </c>
      <c r="L10" s="14">
        <f>L11+L12+L13</f>
        <v>142051</v>
      </c>
      <c r="M10" s="14">
        <f t="shared" si="3"/>
        <v>58401</v>
      </c>
      <c r="N10" s="14">
        <f t="shared" si="3"/>
        <v>42624</v>
      </c>
      <c r="O10" s="12">
        <f t="shared" si="2"/>
        <v>1555111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92047</v>
      </c>
      <c r="C11" s="14">
        <v>67980</v>
      </c>
      <c r="D11" s="14">
        <v>82692</v>
      </c>
      <c r="E11" s="14">
        <v>12307</v>
      </c>
      <c r="F11" s="14">
        <v>64269</v>
      </c>
      <c r="G11" s="14">
        <v>100098</v>
      </c>
      <c r="H11" s="14">
        <v>66477</v>
      </c>
      <c r="I11" s="14">
        <v>14719</v>
      </c>
      <c r="J11" s="14">
        <v>89980</v>
      </c>
      <c r="K11" s="14">
        <v>58163</v>
      </c>
      <c r="L11" s="14">
        <v>69574</v>
      </c>
      <c r="M11" s="14">
        <v>27782</v>
      </c>
      <c r="N11" s="14">
        <v>19465</v>
      </c>
      <c r="O11" s="12">
        <f t="shared" si="2"/>
        <v>765553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91138</v>
      </c>
      <c r="C12" s="14">
        <v>64636</v>
      </c>
      <c r="D12" s="14">
        <v>87218</v>
      </c>
      <c r="E12" s="14">
        <v>12080</v>
      </c>
      <c r="F12" s="14">
        <v>66687</v>
      </c>
      <c r="G12" s="14">
        <v>100911</v>
      </c>
      <c r="H12" s="14">
        <v>62563</v>
      </c>
      <c r="I12" s="14">
        <v>13264</v>
      </c>
      <c r="J12" s="14">
        <v>88323</v>
      </c>
      <c r="K12" s="14">
        <v>59591</v>
      </c>
      <c r="L12" s="14">
        <v>70665</v>
      </c>
      <c r="M12" s="14">
        <v>29854</v>
      </c>
      <c r="N12" s="14">
        <v>22678</v>
      </c>
      <c r="O12" s="12">
        <f t="shared" si="2"/>
        <v>769608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2186</v>
      </c>
      <c r="C13" s="14">
        <v>2323</v>
      </c>
      <c r="D13" s="14">
        <v>1415</v>
      </c>
      <c r="E13" s="14">
        <v>365</v>
      </c>
      <c r="F13" s="14">
        <v>1874</v>
      </c>
      <c r="G13" s="14">
        <v>3394</v>
      </c>
      <c r="H13" s="14">
        <v>1782</v>
      </c>
      <c r="I13" s="14">
        <v>386</v>
      </c>
      <c r="J13" s="14">
        <v>1586</v>
      </c>
      <c r="K13" s="14">
        <v>1581</v>
      </c>
      <c r="L13" s="14">
        <v>1812</v>
      </c>
      <c r="M13" s="14">
        <v>765</v>
      </c>
      <c r="N13" s="14">
        <v>481</v>
      </c>
      <c r="O13" s="12">
        <f t="shared" si="2"/>
        <v>19950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7606</v>
      </c>
      <c r="C14" s="14">
        <f>C15+C16+C17</f>
        <v>5558</v>
      </c>
      <c r="D14" s="14">
        <f>D15+D16+D17</f>
        <v>6345</v>
      </c>
      <c r="E14" s="14">
        <f>E15+E16+E17</f>
        <v>929</v>
      </c>
      <c r="F14" s="14">
        <f aca="true" t="shared" si="4" ref="F14:N14">F15+F16+F17</f>
        <v>5561</v>
      </c>
      <c r="G14" s="14">
        <f t="shared" si="4"/>
        <v>8931</v>
      </c>
      <c r="H14" s="14">
        <f>H15+H16+H17</f>
        <v>5215</v>
      </c>
      <c r="I14" s="14">
        <f>I15+I16+I17</f>
        <v>1178</v>
      </c>
      <c r="J14" s="14">
        <f>J15+J16+J17</f>
        <v>7563</v>
      </c>
      <c r="K14" s="14">
        <f>K15+K16+K17</f>
        <v>5062</v>
      </c>
      <c r="L14" s="14">
        <f>L15+L16+L17</f>
        <v>6606</v>
      </c>
      <c r="M14" s="14">
        <f t="shared" si="4"/>
        <v>2224</v>
      </c>
      <c r="N14" s="14">
        <f t="shared" si="4"/>
        <v>1414</v>
      </c>
      <c r="O14" s="12">
        <f t="shared" si="2"/>
        <v>64192</v>
      </c>
    </row>
    <row r="15" spans="1:26" ht="18.75" customHeight="1">
      <c r="A15" s="15" t="s">
        <v>13</v>
      </c>
      <c r="B15" s="14">
        <v>7578</v>
      </c>
      <c r="C15" s="14">
        <v>5545</v>
      </c>
      <c r="D15" s="14">
        <v>6341</v>
      </c>
      <c r="E15" s="14">
        <v>929</v>
      </c>
      <c r="F15" s="14">
        <v>5549</v>
      </c>
      <c r="G15" s="14">
        <v>8927</v>
      </c>
      <c r="H15" s="14">
        <v>5208</v>
      </c>
      <c r="I15" s="14">
        <v>1177</v>
      </c>
      <c r="J15" s="14">
        <v>7550</v>
      </c>
      <c r="K15" s="14">
        <v>5046</v>
      </c>
      <c r="L15" s="14">
        <v>6594</v>
      </c>
      <c r="M15" s="14">
        <v>2221</v>
      </c>
      <c r="N15" s="14">
        <v>1412</v>
      </c>
      <c r="O15" s="12">
        <f t="shared" si="2"/>
        <v>64077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12</v>
      </c>
      <c r="C16" s="14">
        <v>8</v>
      </c>
      <c r="D16" s="14">
        <v>3</v>
      </c>
      <c r="E16" s="14">
        <v>0</v>
      </c>
      <c r="F16" s="14">
        <v>11</v>
      </c>
      <c r="G16" s="14">
        <v>1</v>
      </c>
      <c r="H16" s="14">
        <v>5</v>
      </c>
      <c r="I16" s="14">
        <v>1</v>
      </c>
      <c r="J16" s="14">
        <v>4</v>
      </c>
      <c r="K16" s="14">
        <v>12</v>
      </c>
      <c r="L16" s="14">
        <v>9</v>
      </c>
      <c r="M16" s="14">
        <v>3</v>
      </c>
      <c r="N16" s="14">
        <v>1</v>
      </c>
      <c r="O16" s="12">
        <f t="shared" si="2"/>
        <v>70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16</v>
      </c>
      <c r="C17" s="14">
        <v>5</v>
      </c>
      <c r="D17" s="14">
        <v>1</v>
      </c>
      <c r="E17" s="14">
        <v>0</v>
      </c>
      <c r="F17" s="14">
        <v>1</v>
      </c>
      <c r="G17" s="14">
        <v>3</v>
      </c>
      <c r="H17" s="14">
        <v>2</v>
      </c>
      <c r="I17" s="14">
        <v>0</v>
      </c>
      <c r="J17" s="14">
        <v>9</v>
      </c>
      <c r="K17" s="14">
        <v>4</v>
      </c>
      <c r="L17" s="14">
        <v>3</v>
      </c>
      <c r="M17" s="14">
        <v>0</v>
      </c>
      <c r="N17" s="14">
        <v>1</v>
      </c>
      <c r="O17" s="12">
        <f t="shared" si="2"/>
        <v>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137069</v>
      </c>
      <c r="C18" s="18">
        <f>C19+C20+C21</f>
        <v>81897</v>
      </c>
      <c r="D18" s="18">
        <f>D19+D20+D21</f>
        <v>78002</v>
      </c>
      <c r="E18" s="18">
        <f>E19+E20+E21</f>
        <v>13098</v>
      </c>
      <c r="F18" s="18">
        <f aca="true" t="shared" si="5" ref="F18:N18">F19+F20+F21</f>
        <v>71934</v>
      </c>
      <c r="G18" s="18">
        <f t="shared" si="5"/>
        <v>107923</v>
      </c>
      <c r="H18" s="18">
        <f>H19+H20+H21</f>
        <v>87728</v>
      </c>
      <c r="I18" s="18">
        <f>I19+I20+I21</f>
        <v>17249</v>
      </c>
      <c r="J18" s="18">
        <f>J19+J20+J21</f>
        <v>104386</v>
      </c>
      <c r="K18" s="18">
        <f>K19+K20+K21</f>
        <v>72998</v>
      </c>
      <c r="L18" s="18">
        <f>L19+L20+L21</f>
        <v>104577</v>
      </c>
      <c r="M18" s="18">
        <f t="shared" si="5"/>
        <v>37717</v>
      </c>
      <c r="N18" s="18">
        <f t="shared" si="5"/>
        <v>23458</v>
      </c>
      <c r="O18" s="12">
        <f aca="true" t="shared" si="6" ref="O18:O24">SUM(B18:N18)</f>
        <v>938036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73447</v>
      </c>
      <c r="C19" s="14">
        <v>47188</v>
      </c>
      <c r="D19" s="14">
        <v>42416</v>
      </c>
      <c r="E19" s="14">
        <v>7638</v>
      </c>
      <c r="F19" s="14">
        <v>39666</v>
      </c>
      <c r="G19" s="14">
        <v>59303</v>
      </c>
      <c r="H19" s="14">
        <v>49804</v>
      </c>
      <c r="I19" s="14">
        <v>9992</v>
      </c>
      <c r="J19" s="14">
        <v>58125</v>
      </c>
      <c r="K19" s="14">
        <v>39681</v>
      </c>
      <c r="L19" s="14">
        <v>55637</v>
      </c>
      <c r="M19" s="14">
        <v>19988</v>
      </c>
      <c r="N19" s="14">
        <v>12114</v>
      </c>
      <c r="O19" s="12">
        <f t="shared" si="6"/>
        <v>514999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62403</v>
      </c>
      <c r="C20" s="14">
        <v>33691</v>
      </c>
      <c r="D20" s="14">
        <v>34999</v>
      </c>
      <c r="E20" s="14">
        <v>5325</v>
      </c>
      <c r="F20" s="14">
        <v>31514</v>
      </c>
      <c r="G20" s="14">
        <v>47294</v>
      </c>
      <c r="H20" s="14">
        <v>37127</v>
      </c>
      <c r="I20" s="14">
        <v>7073</v>
      </c>
      <c r="J20" s="14">
        <v>45510</v>
      </c>
      <c r="K20" s="14">
        <v>32618</v>
      </c>
      <c r="L20" s="14">
        <v>47990</v>
      </c>
      <c r="M20" s="14">
        <v>17347</v>
      </c>
      <c r="N20" s="14">
        <v>11133</v>
      </c>
      <c r="O20" s="12">
        <f t="shared" si="6"/>
        <v>414024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1219</v>
      </c>
      <c r="C21" s="14">
        <v>1018</v>
      </c>
      <c r="D21" s="14">
        <v>587</v>
      </c>
      <c r="E21" s="14">
        <v>135</v>
      </c>
      <c r="F21" s="14">
        <v>754</v>
      </c>
      <c r="G21" s="14">
        <v>1326</v>
      </c>
      <c r="H21" s="14">
        <v>797</v>
      </c>
      <c r="I21" s="14">
        <v>184</v>
      </c>
      <c r="J21" s="14">
        <v>751</v>
      </c>
      <c r="K21" s="14">
        <v>699</v>
      </c>
      <c r="L21" s="14">
        <v>950</v>
      </c>
      <c r="M21" s="14">
        <v>382</v>
      </c>
      <c r="N21" s="14">
        <v>211</v>
      </c>
      <c r="O21" s="12">
        <f t="shared" si="6"/>
        <v>9013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75797</v>
      </c>
      <c r="C22" s="14">
        <f>C23+C24</f>
        <v>62693</v>
      </c>
      <c r="D22" s="14">
        <f>D23+D24</f>
        <v>62297</v>
      </c>
      <c r="E22" s="14">
        <f>E23+E24</f>
        <v>13686</v>
      </c>
      <c r="F22" s="14">
        <f aca="true" t="shared" si="7" ref="F22:N22">F23+F24</f>
        <v>58957</v>
      </c>
      <c r="G22" s="14">
        <f t="shared" si="7"/>
        <v>91993</v>
      </c>
      <c r="H22" s="14">
        <f>H23+H24</f>
        <v>62457</v>
      </c>
      <c r="I22" s="14">
        <f>I23+I24</f>
        <v>12666</v>
      </c>
      <c r="J22" s="14">
        <f>J23+J24</f>
        <v>58360</v>
      </c>
      <c r="K22" s="14">
        <f>K23+K24</f>
        <v>49913</v>
      </c>
      <c r="L22" s="14">
        <f>L23+L24</f>
        <v>48634</v>
      </c>
      <c r="M22" s="14">
        <f t="shared" si="7"/>
        <v>15358</v>
      </c>
      <c r="N22" s="14">
        <f t="shared" si="7"/>
        <v>9103</v>
      </c>
      <c r="O22" s="12">
        <f t="shared" si="6"/>
        <v>621914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75797</v>
      </c>
      <c r="C23" s="14">
        <v>62692</v>
      </c>
      <c r="D23" s="14">
        <v>62293</v>
      </c>
      <c r="E23" s="14">
        <v>13686</v>
      </c>
      <c r="F23" s="14">
        <v>58957</v>
      </c>
      <c r="G23" s="14">
        <v>91991</v>
      </c>
      <c r="H23" s="14">
        <v>62457</v>
      </c>
      <c r="I23" s="14">
        <v>12666</v>
      </c>
      <c r="J23" s="14">
        <v>58360</v>
      </c>
      <c r="K23" s="14">
        <v>49910</v>
      </c>
      <c r="L23" s="14">
        <v>48634</v>
      </c>
      <c r="M23" s="14">
        <v>15358</v>
      </c>
      <c r="N23" s="14">
        <v>9103</v>
      </c>
      <c r="O23" s="12">
        <f t="shared" si="6"/>
        <v>621904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0</v>
      </c>
      <c r="C24" s="14">
        <v>1</v>
      </c>
      <c r="D24" s="14">
        <v>4</v>
      </c>
      <c r="E24" s="14">
        <v>0</v>
      </c>
      <c r="F24" s="14">
        <v>0</v>
      </c>
      <c r="G24" s="14">
        <v>2</v>
      </c>
      <c r="H24" s="14">
        <v>0</v>
      </c>
      <c r="I24" s="14">
        <v>0</v>
      </c>
      <c r="J24" s="14">
        <v>0</v>
      </c>
      <c r="K24" s="14">
        <v>3</v>
      </c>
      <c r="L24" s="14">
        <v>0</v>
      </c>
      <c r="M24" s="14">
        <v>0</v>
      </c>
      <c r="N24" s="14">
        <v>0</v>
      </c>
      <c r="O24" s="12">
        <f t="shared" si="6"/>
        <v>10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942255.7152000001</v>
      </c>
      <c r="C28" s="56">
        <f aca="true" t="shared" si="8" ref="C28:N28">C29+C30</f>
        <v>713783.0460999999</v>
      </c>
      <c r="D28" s="56">
        <f t="shared" si="8"/>
        <v>669099.7082000001</v>
      </c>
      <c r="E28" s="56">
        <f t="shared" si="8"/>
        <v>163974.813</v>
      </c>
      <c r="F28" s="56">
        <f t="shared" si="8"/>
        <v>648581.4795</v>
      </c>
      <c r="G28" s="56">
        <f t="shared" si="8"/>
        <v>817054.5194</v>
      </c>
      <c r="H28" s="56">
        <f t="shared" si="8"/>
        <v>669703.8596000001</v>
      </c>
      <c r="I28" s="56">
        <f t="shared" si="8"/>
        <v>151046.85960000003</v>
      </c>
      <c r="J28" s="56">
        <f t="shared" si="8"/>
        <v>803702.2514000001</v>
      </c>
      <c r="K28" s="56">
        <f t="shared" si="8"/>
        <v>674829.917</v>
      </c>
      <c r="L28" s="56">
        <f t="shared" si="8"/>
        <v>778286.5008</v>
      </c>
      <c r="M28" s="56">
        <f t="shared" si="8"/>
        <v>377876.4475</v>
      </c>
      <c r="N28" s="56">
        <f t="shared" si="8"/>
        <v>220311.3237</v>
      </c>
      <c r="O28" s="56">
        <f>SUM(B28:N28)</f>
        <v>7630506.4410000015</v>
      </c>
      <c r="Q28" s="62"/>
    </row>
    <row r="29" spans="1:15" ht="18.75" customHeight="1">
      <c r="A29" s="54" t="s">
        <v>57</v>
      </c>
      <c r="B29" s="52">
        <f aca="true" t="shared" si="9" ref="B29:N29">B26*B7</f>
        <v>937604.9152</v>
      </c>
      <c r="C29" s="52">
        <f t="shared" si="9"/>
        <v>706162.4661</v>
      </c>
      <c r="D29" s="52">
        <f t="shared" si="9"/>
        <v>657473.6882000001</v>
      </c>
      <c r="E29" s="52">
        <f t="shared" si="9"/>
        <v>163974.813</v>
      </c>
      <c r="F29" s="52">
        <f t="shared" si="9"/>
        <v>639455.2695</v>
      </c>
      <c r="G29" s="52">
        <f t="shared" si="9"/>
        <v>812387.4194</v>
      </c>
      <c r="H29" s="52">
        <f t="shared" si="9"/>
        <v>666203.1896</v>
      </c>
      <c r="I29" s="52">
        <f t="shared" si="9"/>
        <v>151046.85960000003</v>
      </c>
      <c r="J29" s="52">
        <f t="shared" si="9"/>
        <v>792575.9514</v>
      </c>
      <c r="K29" s="52">
        <f t="shared" si="9"/>
        <v>659524.647</v>
      </c>
      <c r="L29" s="52">
        <f t="shared" si="9"/>
        <v>767160.1908</v>
      </c>
      <c r="M29" s="52">
        <f t="shared" si="9"/>
        <v>372625.7475</v>
      </c>
      <c r="N29" s="52">
        <f t="shared" si="9"/>
        <v>218050.4337</v>
      </c>
      <c r="O29" s="53">
        <f>SUM(B29:N29)</f>
        <v>7544245.590999999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11126.3</v>
      </c>
      <c r="K30" s="52">
        <v>15305.27</v>
      </c>
      <c r="L30" s="52">
        <v>11126.31</v>
      </c>
      <c r="M30" s="52">
        <v>5250.7</v>
      </c>
      <c r="N30" s="52">
        <v>2260.89</v>
      </c>
      <c r="O30" s="53">
        <f>SUM(B30:N30)</f>
        <v>86260.84999999999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-99540.7</v>
      </c>
      <c r="C32" s="25">
        <f t="shared" si="10"/>
        <v>-95434.2</v>
      </c>
      <c r="D32" s="25">
        <f t="shared" si="10"/>
        <v>-94859.31</v>
      </c>
      <c r="E32" s="25">
        <f t="shared" si="10"/>
        <v>-12663.5</v>
      </c>
      <c r="F32" s="25">
        <f t="shared" si="10"/>
        <v>-63843.3</v>
      </c>
      <c r="G32" s="25">
        <f t="shared" si="10"/>
        <v>-105368.4</v>
      </c>
      <c r="H32" s="25">
        <f t="shared" si="10"/>
        <v>-90833.2</v>
      </c>
      <c r="I32" s="25">
        <f t="shared" si="10"/>
        <v>-19276.2</v>
      </c>
      <c r="J32" s="25">
        <f t="shared" si="10"/>
        <v>-62233.9</v>
      </c>
      <c r="K32" s="25">
        <f>+K33+K35+K42+K43+K44-K45</f>
        <v>-93294.37000000001</v>
      </c>
      <c r="L32" s="25">
        <f t="shared" si="10"/>
        <v>-58712.2</v>
      </c>
      <c r="M32" s="25">
        <f t="shared" si="10"/>
        <v>-33604.5</v>
      </c>
      <c r="N32" s="25">
        <f t="shared" si="10"/>
        <v>-28070.4</v>
      </c>
      <c r="O32" s="25">
        <f t="shared" si="10"/>
        <v>-857734.1799999998</v>
      </c>
    </row>
    <row r="33" spans="1:15" ht="18.75" customHeight="1">
      <c r="A33" s="17" t="s">
        <v>58</v>
      </c>
      <c r="B33" s="26">
        <f>+B34</f>
        <v>-99540.7</v>
      </c>
      <c r="C33" s="26">
        <f aca="true" t="shared" si="11" ref="C33:O33">+C34</f>
        <v>-95434.2</v>
      </c>
      <c r="D33" s="26">
        <f t="shared" si="11"/>
        <v>-74635.1</v>
      </c>
      <c r="E33" s="26">
        <f t="shared" si="11"/>
        <v>-12663.5</v>
      </c>
      <c r="F33" s="26">
        <f t="shared" si="11"/>
        <v>-63343.3</v>
      </c>
      <c r="G33" s="26">
        <f t="shared" si="11"/>
        <v>-104868.4</v>
      </c>
      <c r="H33" s="26">
        <f t="shared" si="11"/>
        <v>-90833.2</v>
      </c>
      <c r="I33" s="26">
        <f t="shared" si="11"/>
        <v>-17776.2</v>
      </c>
      <c r="J33" s="26">
        <f t="shared" si="11"/>
        <v>-62233.9</v>
      </c>
      <c r="K33" s="26">
        <f t="shared" si="11"/>
        <v>-77989.1</v>
      </c>
      <c r="L33" s="26">
        <f t="shared" si="11"/>
        <v>-58712.2</v>
      </c>
      <c r="M33" s="26">
        <f t="shared" si="11"/>
        <v>-33604.5</v>
      </c>
      <c r="N33" s="26">
        <f t="shared" si="11"/>
        <v>-28070.4</v>
      </c>
      <c r="O33" s="26">
        <f t="shared" si="11"/>
        <v>-819704.6999999998</v>
      </c>
    </row>
    <row r="34" spans="1:26" ht="18.75" customHeight="1">
      <c r="A34" s="13" t="s">
        <v>59</v>
      </c>
      <c r="B34" s="20">
        <f>ROUND(-B9*$D$3,2)</f>
        <v>-99540.7</v>
      </c>
      <c r="C34" s="20">
        <f>ROUND(-C9*$D$3,2)</f>
        <v>-95434.2</v>
      </c>
      <c r="D34" s="20">
        <f>ROUND(-D9*$D$3,2)</f>
        <v>-74635.1</v>
      </c>
      <c r="E34" s="20">
        <f>ROUND(-E9*$D$3,2)</f>
        <v>-12663.5</v>
      </c>
      <c r="F34" s="20">
        <f aca="true" t="shared" si="12" ref="F34:N34">ROUND(-F9*$D$3,2)</f>
        <v>-63343.3</v>
      </c>
      <c r="G34" s="20">
        <f t="shared" si="12"/>
        <v>-104868.4</v>
      </c>
      <c r="H34" s="20">
        <f t="shared" si="12"/>
        <v>-90833.2</v>
      </c>
      <c r="I34" s="20">
        <f>ROUND(-I9*$D$3,2)</f>
        <v>-17776.2</v>
      </c>
      <c r="J34" s="20">
        <f>ROUND(-J9*$D$3,2)</f>
        <v>-62233.9</v>
      </c>
      <c r="K34" s="20">
        <f>ROUND(-K9*$D$3,2)</f>
        <v>-77989.1</v>
      </c>
      <c r="L34" s="20">
        <f>ROUND(-L9*$D$3,2)</f>
        <v>-58712.2</v>
      </c>
      <c r="M34" s="20">
        <f t="shared" si="12"/>
        <v>-33604.5</v>
      </c>
      <c r="N34" s="20">
        <f t="shared" si="12"/>
        <v>-28070.4</v>
      </c>
      <c r="O34" s="44">
        <f aca="true" t="shared" si="13" ref="O34:O45">SUM(B34:N34)</f>
        <v>-819704.6999999998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-20224.21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-22724.21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-500-19724.21</f>
        <v>-20224.21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-22724.21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-27273.64</v>
      </c>
      <c r="L44" s="24">
        <v>0</v>
      </c>
      <c r="M44" s="24">
        <v>0</v>
      </c>
      <c r="N44" s="24">
        <v>0</v>
      </c>
      <c r="O44" s="20">
        <f t="shared" si="13"/>
        <v>-27273.64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-11968.37</v>
      </c>
      <c r="L45" s="24">
        <v>0</v>
      </c>
      <c r="M45" s="24">
        <v>0</v>
      </c>
      <c r="N45" s="24">
        <v>0</v>
      </c>
      <c r="O45" s="20">
        <f t="shared" si="13"/>
        <v>-11968.37</v>
      </c>
    </row>
    <row r="46" spans="1:26" ht="15.75">
      <c r="A46" s="2" t="s">
        <v>70</v>
      </c>
      <c r="B46" s="29">
        <f aca="true" t="shared" si="15" ref="B46:N46">+B28+B32</f>
        <v>842715.0152000001</v>
      </c>
      <c r="C46" s="29">
        <f t="shared" si="15"/>
        <v>618348.8461</v>
      </c>
      <c r="D46" s="29">
        <f t="shared" si="15"/>
        <v>574240.3982000002</v>
      </c>
      <c r="E46" s="29">
        <f t="shared" si="15"/>
        <v>151311.313</v>
      </c>
      <c r="F46" s="29">
        <f t="shared" si="15"/>
        <v>584738.1795</v>
      </c>
      <c r="G46" s="29">
        <f t="shared" si="15"/>
        <v>711686.1194</v>
      </c>
      <c r="H46" s="29">
        <f t="shared" si="15"/>
        <v>578870.6596000001</v>
      </c>
      <c r="I46" s="29">
        <f t="shared" si="15"/>
        <v>131770.6596</v>
      </c>
      <c r="J46" s="29">
        <f t="shared" si="15"/>
        <v>741468.3514</v>
      </c>
      <c r="K46" s="29">
        <f>+K28+K32</f>
        <v>581535.547</v>
      </c>
      <c r="L46" s="29">
        <f t="shared" si="15"/>
        <v>719574.3008000001</v>
      </c>
      <c r="M46" s="29">
        <f t="shared" si="15"/>
        <v>344271.9475</v>
      </c>
      <c r="N46" s="29">
        <f t="shared" si="15"/>
        <v>192240.9237</v>
      </c>
      <c r="O46" s="29">
        <f>SUM(B46:N46)</f>
        <v>6772772.261000001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842715.01</v>
      </c>
      <c r="C49" s="35">
        <f aca="true" t="shared" si="16" ref="C49:N49">SUM(C50:C63)</f>
        <v>618348.8400000001</v>
      </c>
      <c r="D49" s="35">
        <f t="shared" si="16"/>
        <v>574240.4</v>
      </c>
      <c r="E49" s="35">
        <f t="shared" si="16"/>
        <v>151311.31</v>
      </c>
      <c r="F49" s="35">
        <f t="shared" si="16"/>
        <v>584738.18</v>
      </c>
      <c r="G49" s="35">
        <f t="shared" si="16"/>
        <v>711686.12</v>
      </c>
      <c r="H49" s="35">
        <f t="shared" si="16"/>
        <v>578870.66</v>
      </c>
      <c r="I49" s="35">
        <f t="shared" si="16"/>
        <v>131770.66</v>
      </c>
      <c r="J49" s="35">
        <f t="shared" si="16"/>
        <v>741468.35</v>
      </c>
      <c r="K49" s="35">
        <f t="shared" si="16"/>
        <v>581535.55</v>
      </c>
      <c r="L49" s="35">
        <f t="shared" si="16"/>
        <v>719574.3</v>
      </c>
      <c r="M49" s="35">
        <f t="shared" si="16"/>
        <v>344271.95</v>
      </c>
      <c r="N49" s="35">
        <f t="shared" si="16"/>
        <v>192240.92</v>
      </c>
      <c r="O49" s="29">
        <f>SUM(O50:O63)</f>
        <v>6772772.25</v>
      </c>
      <c r="Q49" s="64"/>
    </row>
    <row r="50" spans="1:18" ht="18.75" customHeight="1">
      <c r="A50" s="17" t="s">
        <v>39</v>
      </c>
      <c r="B50" s="35">
        <v>158219.95</v>
      </c>
      <c r="C50" s="35">
        <v>175641.5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333861.45</v>
      </c>
      <c r="P50"/>
      <c r="Q50" s="64"/>
      <c r="R50" s="65"/>
    </row>
    <row r="51" spans="1:16" ht="18.75" customHeight="1">
      <c r="A51" s="17" t="s">
        <v>40</v>
      </c>
      <c r="B51" s="35">
        <v>684495.06</v>
      </c>
      <c r="C51" s="35">
        <v>442707.34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1127202.4000000001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574240.4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574240.4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151311.31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151311.31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584738.18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584738.18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711686.12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711686.12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578870.66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578870.66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131770.66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131770.66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741468.35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741468.35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581535.55</v>
      </c>
      <c r="L59" s="34">
        <v>0</v>
      </c>
      <c r="M59" s="34">
        <v>0</v>
      </c>
      <c r="N59" s="34">
        <v>0</v>
      </c>
      <c r="O59" s="29">
        <f t="shared" si="17"/>
        <v>581535.55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719574.3</v>
      </c>
      <c r="M60" s="34">
        <v>0</v>
      </c>
      <c r="N60" s="34">
        <v>0</v>
      </c>
      <c r="O60" s="26">
        <f t="shared" si="17"/>
        <v>719574.3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344271.95</v>
      </c>
      <c r="N61" s="34">
        <v>0</v>
      </c>
      <c r="O61" s="29">
        <f t="shared" si="17"/>
        <v>344271.95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192240.92</v>
      </c>
      <c r="O62" s="26">
        <f t="shared" si="17"/>
        <v>192240.92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2.467233496254369</v>
      </c>
      <c r="C67" s="42">
        <v>2.6031651257400883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2.1304900091376995</v>
      </c>
      <c r="C68" s="42">
        <v>2.1950999899115144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2019-01-11T13:54:27Z</dcterms:modified>
  <cp:category/>
  <cp:version/>
  <cp:contentType/>
  <cp:contentStatus/>
</cp:coreProperties>
</file>