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<sst xmlns="http://schemas.openxmlformats.org/spreadsheetml/2006/main" count="99" uniqueCount="97">
  <si>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</si>
  <si>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</si>
  <si>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</si>
  <si>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</si>
  <si>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</si>
  <si>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</si>
  <si>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</si>
  <si>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</si>
  <si>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</si>
  <si>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</si>
  <si>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</si>
  <si>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</si>
  <si>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</si>
  <si>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</si>
  <si>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</si>
  <si>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</si>
  <si>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</si>
  <si>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</si>
  <si>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</si>
  <si>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</si>
  <si>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</si>
  <si>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</si>
  <si>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</si>
  <si>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</si>
  <si>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</si>
  <si>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</si>
  <si>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</si>
  <si>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</si>
  <si>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</si>
  <si>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</si>
  <si>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</si>
  <si>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</si>
  <si>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</si>
  <si>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</si>
  <si>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</si>
  <si>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</si>
  <si>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</si>
  <si>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</si>
  <si>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</si>
  <si>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</si>
  <si>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</si>
  <si>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</si>
  <si>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</si>
  <si>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</si>
  <si>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</si>
  <si>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</si>
  <si>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</si>
  <si>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</si>
  <si>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</si>
  <si>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</si>
  <si>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</si>
  <si>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</si>
  <si>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</si>
  <si>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</si>
  <si>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</si>
  <si>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</si>
  <si>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</si>
  <si>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</si>
  <si>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</si>
  <si>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</si>
  <si>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</si>
  <si>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</si>
  <si>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</si>
  <si>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</si>
  <si>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</si>
  <si>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</si>
  <si>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</si>
  <si>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</si>
  <si>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</si>
  <si>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</si>
  <si>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</si>
  <si>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</si>
  <si>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</si>
  <si>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</si>
  <si>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</si>
  <si>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</si>
  <si>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</si>
  <si>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</si>
  <si>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</si>
  <si>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</si>
  <si>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</si>
  <si>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</si>
  <si>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</si>
  <si>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</si>
  <si>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</si>
  <si>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</si>
  <si>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</si>
  <si>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</si>
  <si>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</si>
  <si>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</si>
  <si>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</si>
  <si>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</si>
  <si>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</si>
  <si>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</si>
  <si>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</si>
  <si>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</si>
  <si>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06/01/19 - VENCIMENTO 11/01/19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</si>
</sst>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F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3" sqref="A43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180770</v>
      </c>
      <c r="C7" s="10">
        <f t="shared" si="0"/>
        <v>122817</v>
      </c>
      <c r="D7" s="10">
        <f t="shared" si="0"/>
        <v>148005</v>
      </c>
      <c r="E7" s="10">
        <f t="shared" si="0"/>
        <v>23982</v>
      </c>
      <c r="F7" s="10">
        <f t="shared" si="0"/>
        <v>129016</v>
      </c>
      <c r="G7" s="10">
        <f t="shared" si="0"/>
        <v>180666</v>
      </c>
      <c r="H7" s="10">
        <f t="shared" si="0"/>
        <v>121817</v>
      </c>
      <c r="I7" s="10">
        <f t="shared" si="0"/>
        <v>20407</v>
      </c>
      <c r="J7" s="10">
        <f t="shared" si="0"/>
        <v>166471</v>
      </c>
      <c r="K7" s="10">
        <f t="shared" si="0"/>
        <v>118983</v>
      </c>
      <c r="L7" s="10">
        <f t="shared" si="0"/>
        <v>158043</v>
      </c>
      <c r="M7" s="10">
        <f t="shared" si="0"/>
        <v>46597</v>
      </c>
      <c r="N7" s="10">
        <f t="shared" si="0"/>
        <v>28950</v>
      </c>
      <c r="O7" s="10">
        <f>+O8+O18+O22</f>
        <v>1446524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92566</v>
      </c>
      <c r="C8" s="12">
        <f t="shared" si="1"/>
        <v>64155</v>
      </c>
      <c r="D8" s="12">
        <f t="shared" si="1"/>
        <v>80372</v>
      </c>
      <c r="E8" s="12">
        <f t="shared" si="1"/>
        <v>11733</v>
      </c>
      <c r="F8" s="12">
        <f t="shared" si="1"/>
        <v>66319</v>
      </c>
      <c r="G8" s="12">
        <f t="shared" si="1"/>
        <v>94839</v>
      </c>
      <c r="H8" s="12">
        <f t="shared" si="1"/>
        <v>62659</v>
      </c>
      <c r="I8" s="12">
        <f t="shared" si="1"/>
        <v>10600</v>
      </c>
      <c r="J8" s="12">
        <f t="shared" si="1"/>
        <v>88675</v>
      </c>
      <c r="K8" s="12">
        <f t="shared" si="1"/>
        <v>62784</v>
      </c>
      <c r="L8" s="12">
        <f t="shared" si="1"/>
        <v>81105</v>
      </c>
      <c r="M8" s="12">
        <f t="shared" si="1"/>
        <v>26057</v>
      </c>
      <c r="N8" s="12">
        <f t="shared" si="1"/>
        <v>18153</v>
      </c>
      <c r="O8" s="12">
        <f>SUM(B8:N8)</f>
        <v>760017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13945</v>
      </c>
      <c r="C9" s="14">
        <v>12088</v>
      </c>
      <c r="D9" s="14">
        <v>10564</v>
      </c>
      <c r="E9" s="14">
        <v>1609</v>
      </c>
      <c r="F9" s="14">
        <v>9107</v>
      </c>
      <c r="G9" s="14">
        <v>14408</v>
      </c>
      <c r="H9" s="14">
        <v>11810</v>
      </c>
      <c r="I9" s="14">
        <v>1833</v>
      </c>
      <c r="J9" s="14">
        <v>9878</v>
      </c>
      <c r="K9" s="14">
        <v>11229</v>
      </c>
      <c r="L9" s="14">
        <v>9542</v>
      </c>
      <c r="M9" s="14">
        <v>3815</v>
      </c>
      <c r="N9" s="14">
        <v>2644</v>
      </c>
      <c r="O9" s="12">
        <f aca="true" t="shared" si="2" ref="O9:O17">SUM(B9:N9)</f>
        <v>112472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74437</v>
      </c>
      <c r="C10" s="14">
        <f>C11+C12+C13</f>
        <v>49456</v>
      </c>
      <c r="D10" s="14">
        <f>D11+D12+D13</f>
        <v>66653</v>
      </c>
      <c r="E10" s="14">
        <f>E11+E12+E13</f>
        <v>9662</v>
      </c>
      <c r="F10" s="14">
        <f aca="true" t="shared" si="3" ref="F10:N10">F11+F12+F13</f>
        <v>54240</v>
      </c>
      <c r="G10" s="14">
        <f t="shared" si="3"/>
        <v>76409</v>
      </c>
      <c r="H10" s="14">
        <f>H11+H12+H13</f>
        <v>48436</v>
      </c>
      <c r="I10" s="14">
        <f>I11+I12+I13</f>
        <v>8306</v>
      </c>
      <c r="J10" s="14">
        <f>J11+J12+J13</f>
        <v>74765</v>
      </c>
      <c r="K10" s="14">
        <f>K11+K12+K13</f>
        <v>48860</v>
      </c>
      <c r="L10" s="14">
        <f>L11+L12+L13</f>
        <v>67361</v>
      </c>
      <c r="M10" s="14">
        <f t="shared" si="3"/>
        <v>21272</v>
      </c>
      <c r="N10" s="14">
        <f t="shared" si="3"/>
        <v>14991</v>
      </c>
      <c r="O10" s="12">
        <f t="shared" si="2"/>
        <v>614848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36059</v>
      </c>
      <c r="C11" s="14">
        <v>24566</v>
      </c>
      <c r="D11" s="14">
        <v>31568</v>
      </c>
      <c r="E11" s="14">
        <v>4657</v>
      </c>
      <c r="F11" s="14">
        <v>26220</v>
      </c>
      <c r="G11" s="14">
        <v>36689</v>
      </c>
      <c r="H11" s="14">
        <v>23512</v>
      </c>
      <c r="I11" s="14">
        <v>4043</v>
      </c>
      <c r="J11" s="14">
        <v>35838</v>
      </c>
      <c r="K11" s="14">
        <v>22041</v>
      </c>
      <c r="L11" s="14">
        <v>29673</v>
      </c>
      <c r="M11" s="14">
        <v>8976</v>
      </c>
      <c r="N11" s="14">
        <v>6543</v>
      </c>
      <c r="O11" s="12">
        <f t="shared" si="2"/>
        <v>290385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37516</v>
      </c>
      <c r="C12" s="14">
        <v>24021</v>
      </c>
      <c r="D12" s="14">
        <v>34564</v>
      </c>
      <c r="E12" s="14">
        <v>4870</v>
      </c>
      <c r="F12" s="14">
        <v>27300</v>
      </c>
      <c r="G12" s="14">
        <v>38471</v>
      </c>
      <c r="H12" s="14">
        <v>24238</v>
      </c>
      <c r="I12" s="14">
        <v>4149</v>
      </c>
      <c r="J12" s="14">
        <v>38231</v>
      </c>
      <c r="K12" s="14">
        <v>26258</v>
      </c>
      <c r="L12" s="14">
        <v>36892</v>
      </c>
      <c r="M12" s="14">
        <v>12024</v>
      </c>
      <c r="N12" s="14">
        <v>8290</v>
      </c>
      <c r="O12" s="12">
        <f t="shared" si="2"/>
        <v>316824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862</v>
      </c>
      <c r="C13" s="14">
        <v>869</v>
      </c>
      <c r="D13" s="14">
        <v>521</v>
      </c>
      <c r="E13" s="14">
        <v>135</v>
      </c>
      <c r="F13" s="14">
        <v>720</v>
      </c>
      <c r="G13" s="14">
        <v>1249</v>
      </c>
      <c r="H13" s="14">
        <v>686</v>
      </c>
      <c r="I13" s="14">
        <v>114</v>
      </c>
      <c r="J13" s="14">
        <v>696</v>
      </c>
      <c r="K13" s="14">
        <v>561</v>
      </c>
      <c r="L13" s="14">
        <v>796</v>
      </c>
      <c r="M13" s="14">
        <v>272</v>
      </c>
      <c r="N13" s="14">
        <v>158</v>
      </c>
      <c r="O13" s="12">
        <f t="shared" si="2"/>
        <v>7639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4184</v>
      </c>
      <c r="C14" s="14">
        <f>C15+C16+C17</f>
        <v>2611</v>
      </c>
      <c r="D14" s="14">
        <f>D15+D16+D17</f>
        <v>3155</v>
      </c>
      <c r="E14" s="14">
        <f>E15+E16+E17</f>
        <v>462</v>
      </c>
      <c r="F14" s="14">
        <f aca="true" t="shared" si="4" ref="F14:N14">F15+F16+F17</f>
        <v>2972</v>
      </c>
      <c r="G14" s="14">
        <f t="shared" si="4"/>
        <v>4022</v>
      </c>
      <c r="H14" s="14">
        <f>H15+H16+H17</f>
        <v>2413</v>
      </c>
      <c r="I14" s="14">
        <f>I15+I16+I17</f>
        <v>461</v>
      </c>
      <c r="J14" s="14">
        <f>J15+J16+J17</f>
        <v>4032</v>
      </c>
      <c r="K14" s="14">
        <f>K15+K16+K17</f>
        <v>2695</v>
      </c>
      <c r="L14" s="14">
        <f>L15+L16+L17</f>
        <v>4202</v>
      </c>
      <c r="M14" s="14">
        <f t="shared" si="4"/>
        <v>970</v>
      </c>
      <c r="N14" s="14">
        <f t="shared" si="4"/>
        <v>518</v>
      </c>
      <c r="O14" s="12">
        <f t="shared" si="2"/>
        <v>32697</v>
      </c>
    </row>
    <row r="15" spans="1:26" ht="18.75" customHeight="1">
      <c r="A15" s="15" t="s">
        <v>13</v>
      </c>
      <c r="B15" s="14">
        <v>4173</v>
      </c>
      <c r="C15" s="14">
        <v>2606</v>
      </c>
      <c r="D15" s="14">
        <v>3150</v>
      </c>
      <c r="E15" s="14">
        <v>462</v>
      </c>
      <c r="F15" s="14">
        <v>2962</v>
      </c>
      <c r="G15" s="14">
        <v>4012</v>
      </c>
      <c r="H15" s="14">
        <v>2411</v>
      </c>
      <c r="I15" s="14">
        <v>460</v>
      </c>
      <c r="J15" s="14">
        <v>4025</v>
      </c>
      <c r="K15" s="14">
        <v>2692</v>
      </c>
      <c r="L15" s="14">
        <v>4199</v>
      </c>
      <c r="M15" s="14">
        <v>970</v>
      </c>
      <c r="N15" s="14">
        <v>517</v>
      </c>
      <c r="O15" s="12">
        <f t="shared" si="2"/>
        <v>32639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0</v>
      </c>
      <c r="D16" s="14">
        <v>2</v>
      </c>
      <c r="E16" s="14">
        <v>0</v>
      </c>
      <c r="F16" s="14">
        <v>6</v>
      </c>
      <c r="G16" s="14">
        <v>5</v>
      </c>
      <c r="H16" s="14">
        <v>1</v>
      </c>
      <c r="I16" s="14">
        <v>1</v>
      </c>
      <c r="J16" s="14">
        <v>0</v>
      </c>
      <c r="K16" s="14">
        <v>2</v>
      </c>
      <c r="L16" s="14">
        <v>2</v>
      </c>
      <c r="M16" s="14">
        <v>0</v>
      </c>
      <c r="N16" s="14">
        <v>0</v>
      </c>
      <c r="O16" s="12">
        <f t="shared" si="2"/>
        <v>21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5</v>
      </c>
      <c r="D17" s="14">
        <v>3</v>
      </c>
      <c r="E17" s="14">
        <v>0</v>
      </c>
      <c r="F17" s="14">
        <v>4</v>
      </c>
      <c r="G17" s="14">
        <v>5</v>
      </c>
      <c r="H17" s="14">
        <v>1</v>
      </c>
      <c r="I17" s="14">
        <v>0</v>
      </c>
      <c r="J17" s="14">
        <v>7</v>
      </c>
      <c r="K17" s="14">
        <v>1</v>
      </c>
      <c r="L17" s="14">
        <v>1</v>
      </c>
      <c r="M17" s="14">
        <v>0</v>
      </c>
      <c r="N17" s="14">
        <v>1</v>
      </c>
      <c r="O17" s="12">
        <f t="shared" si="2"/>
        <v>37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51297</v>
      </c>
      <c r="C18" s="18">
        <f>C19+C20+C21</f>
        <v>29849</v>
      </c>
      <c r="D18" s="18">
        <f>D19+D20+D21</f>
        <v>35493</v>
      </c>
      <c r="E18" s="18">
        <f>E19+E20+E21</f>
        <v>5792</v>
      </c>
      <c r="F18" s="18">
        <f aca="true" t="shared" si="5" ref="F18:N18">F19+F20+F21</f>
        <v>32234</v>
      </c>
      <c r="G18" s="18">
        <f t="shared" si="5"/>
        <v>41596</v>
      </c>
      <c r="H18" s="18">
        <f>H19+H20+H21</f>
        <v>30572</v>
      </c>
      <c r="I18" s="18">
        <f>I19+I20+I21</f>
        <v>4780</v>
      </c>
      <c r="J18" s="18">
        <f>J19+J20+J21</f>
        <v>48327</v>
      </c>
      <c r="K18" s="18">
        <f>K19+K20+K21</f>
        <v>29736</v>
      </c>
      <c r="L18" s="18">
        <f>L19+L20+L21</f>
        <v>50991</v>
      </c>
      <c r="M18" s="18">
        <f t="shared" si="5"/>
        <v>13506</v>
      </c>
      <c r="N18" s="18">
        <f t="shared" si="5"/>
        <v>7260</v>
      </c>
      <c r="O18" s="12">
        <f aca="true" t="shared" si="6" ref="O18:O24">SUM(B18:N18)</f>
        <v>381433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27296</v>
      </c>
      <c r="C19" s="14">
        <v>17640</v>
      </c>
      <c r="D19" s="14">
        <v>18063</v>
      </c>
      <c r="E19" s="14">
        <v>3051</v>
      </c>
      <c r="F19" s="14">
        <v>17999</v>
      </c>
      <c r="G19" s="14">
        <v>22312</v>
      </c>
      <c r="H19" s="14">
        <v>17361</v>
      </c>
      <c r="I19" s="14">
        <v>2705</v>
      </c>
      <c r="J19" s="14">
        <v>25979</v>
      </c>
      <c r="K19" s="14">
        <v>15676</v>
      </c>
      <c r="L19" s="14">
        <v>25287</v>
      </c>
      <c r="M19" s="14">
        <v>6795</v>
      </c>
      <c r="N19" s="14">
        <v>3148</v>
      </c>
      <c r="O19" s="12">
        <f t="shared" si="6"/>
        <v>203312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23608</v>
      </c>
      <c r="C20" s="14">
        <v>11887</v>
      </c>
      <c r="D20" s="14">
        <v>17204</v>
      </c>
      <c r="E20" s="14">
        <v>2691</v>
      </c>
      <c r="F20" s="14">
        <v>13955</v>
      </c>
      <c r="G20" s="14">
        <v>18864</v>
      </c>
      <c r="H20" s="14">
        <v>12965</v>
      </c>
      <c r="I20" s="14">
        <v>2033</v>
      </c>
      <c r="J20" s="14">
        <v>22035</v>
      </c>
      <c r="K20" s="14">
        <v>13839</v>
      </c>
      <c r="L20" s="14">
        <v>25281</v>
      </c>
      <c r="M20" s="14">
        <v>6598</v>
      </c>
      <c r="N20" s="14">
        <v>4048</v>
      </c>
      <c r="O20" s="12">
        <f t="shared" si="6"/>
        <v>175008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393</v>
      </c>
      <c r="C21" s="14">
        <v>322</v>
      </c>
      <c r="D21" s="14">
        <v>226</v>
      </c>
      <c r="E21" s="14">
        <v>50</v>
      </c>
      <c r="F21" s="14">
        <v>280</v>
      </c>
      <c r="G21" s="14">
        <v>420</v>
      </c>
      <c r="H21" s="14">
        <v>246</v>
      </c>
      <c r="I21" s="14">
        <v>42</v>
      </c>
      <c r="J21" s="14">
        <v>313</v>
      </c>
      <c r="K21" s="14">
        <v>221</v>
      </c>
      <c r="L21" s="14">
        <v>423</v>
      </c>
      <c r="M21" s="14">
        <v>113</v>
      </c>
      <c r="N21" s="14">
        <v>64</v>
      </c>
      <c r="O21" s="12">
        <f t="shared" si="6"/>
        <v>3113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36907</v>
      </c>
      <c r="C22" s="14">
        <f>C23+C24</f>
        <v>28813</v>
      </c>
      <c r="D22" s="14">
        <f>D23+D24</f>
        <v>32140</v>
      </c>
      <c r="E22" s="14">
        <f>E23+E24</f>
        <v>6457</v>
      </c>
      <c r="F22" s="14">
        <f aca="true" t="shared" si="7" ref="F22:N22">F23+F24</f>
        <v>30463</v>
      </c>
      <c r="G22" s="14">
        <f t="shared" si="7"/>
        <v>44231</v>
      </c>
      <c r="H22" s="14">
        <f>H23+H24</f>
        <v>28586</v>
      </c>
      <c r="I22" s="14">
        <f>I23+I24</f>
        <v>5027</v>
      </c>
      <c r="J22" s="14">
        <f>J23+J24</f>
        <v>29469</v>
      </c>
      <c r="K22" s="14">
        <f>K23+K24</f>
        <v>26463</v>
      </c>
      <c r="L22" s="14">
        <f>L23+L24</f>
        <v>25947</v>
      </c>
      <c r="M22" s="14">
        <f t="shared" si="7"/>
        <v>7034</v>
      </c>
      <c r="N22" s="14">
        <f t="shared" si="7"/>
        <v>3537</v>
      </c>
      <c r="O22" s="12">
        <f t="shared" si="6"/>
        <v>305074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36892</v>
      </c>
      <c r="C23" s="14">
        <v>28805</v>
      </c>
      <c r="D23" s="14">
        <v>32136</v>
      </c>
      <c r="E23" s="14">
        <v>6454</v>
      </c>
      <c r="F23" s="14">
        <v>30450</v>
      </c>
      <c r="G23" s="14">
        <v>44220</v>
      </c>
      <c r="H23" s="14">
        <v>28584</v>
      </c>
      <c r="I23" s="14">
        <v>5027</v>
      </c>
      <c r="J23" s="14">
        <v>29458</v>
      </c>
      <c r="K23" s="14">
        <v>26458</v>
      </c>
      <c r="L23" s="14">
        <v>25943</v>
      </c>
      <c r="M23" s="14">
        <v>7033</v>
      </c>
      <c r="N23" s="14">
        <v>3536</v>
      </c>
      <c r="O23" s="12">
        <f t="shared" si="6"/>
        <v>304996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15</v>
      </c>
      <c r="C24" s="14">
        <v>8</v>
      </c>
      <c r="D24" s="14">
        <v>4</v>
      </c>
      <c r="E24" s="14">
        <v>3</v>
      </c>
      <c r="F24" s="14">
        <v>13</v>
      </c>
      <c r="G24" s="14">
        <v>11</v>
      </c>
      <c r="H24" s="14">
        <v>2</v>
      </c>
      <c r="I24" s="14">
        <v>0</v>
      </c>
      <c r="J24" s="14">
        <v>11</v>
      </c>
      <c r="K24" s="14">
        <v>5</v>
      </c>
      <c r="L24" s="14">
        <v>4</v>
      </c>
      <c r="M24" s="14">
        <v>1</v>
      </c>
      <c r="N24" s="14">
        <v>1</v>
      </c>
      <c r="O24" s="12">
        <f t="shared" si="6"/>
        <v>78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399741.712</v>
      </c>
      <c r="C28" s="56">
        <f aca="true" t="shared" si="8" ref="C28:N28">C29+C30</f>
        <v>289866.32769999997</v>
      </c>
      <c r="D28" s="56">
        <f t="shared" si="8"/>
        <v>301819.42350000003</v>
      </c>
      <c r="E28" s="56">
        <f t="shared" si="8"/>
        <v>70969.9326</v>
      </c>
      <c r="F28" s="56">
        <f t="shared" si="8"/>
        <v>299605.73400000005</v>
      </c>
      <c r="G28" s="56">
        <f t="shared" si="8"/>
        <v>340037.3958</v>
      </c>
      <c r="H28" s="56">
        <f t="shared" si="8"/>
        <v>267551.19920000003</v>
      </c>
      <c r="I28" s="56">
        <f t="shared" si="8"/>
        <v>48468.665700000005</v>
      </c>
      <c r="J28" s="56">
        <f t="shared" si="8"/>
        <v>372934.3714</v>
      </c>
      <c r="K28" s="56">
        <f t="shared" si="8"/>
        <v>310930.4318</v>
      </c>
      <c r="L28" s="56">
        <f t="shared" si="8"/>
        <v>395392.0602</v>
      </c>
      <c r="M28" s="56">
        <f t="shared" si="8"/>
        <v>148140.40050000002</v>
      </c>
      <c r="N28" s="56">
        <f t="shared" si="8"/>
        <v>78199.635</v>
      </c>
      <c r="O28" s="56">
        <f>SUM(B28:N28)</f>
        <v>3323657.2894</v>
      </c>
      <c r="Q28" s="62"/>
    </row>
    <row r="29" spans="1:15" ht="18.75" customHeight="1">
      <c r="A29" s="54" t="s">
        <v>57</v>
      </c>
      <c r="B29" s="52">
        <f aca="true" t="shared" si="9" ref="B29:N29">B26*B7</f>
        <v>395090.912</v>
      </c>
      <c r="C29" s="52">
        <f t="shared" si="9"/>
        <v>282245.74769999995</v>
      </c>
      <c r="D29" s="52">
        <f t="shared" si="9"/>
        <v>290193.4035</v>
      </c>
      <c r="E29" s="52">
        <f t="shared" si="9"/>
        <v>70969.9326</v>
      </c>
      <c r="F29" s="52">
        <f t="shared" si="9"/>
        <v>290479.52400000003</v>
      </c>
      <c r="G29" s="52">
        <f t="shared" si="9"/>
        <v>335370.2958</v>
      </c>
      <c r="H29" s="52">
        <f t="shared" si="9"/>
        <v>264050.52920000005</v>
      </c>
      <c r="I29" s="52">
        <f t="shared" si="9"/>
        <v>48468.665700000005</v>
      </c>
      <c r="J29" s="52">
        <f t="shared" si="9"/>
        <v>361808.0714</v>
      </c>
      <c r="K29" s="52">
        <f t="shared" si="9"/>
        <v>295625.1618</v>
      </c>
      <c r="L29" s="52">
        <f t="shared" si="9"/>
        <v>384265.7502</v>
      </c>
      <c r="M29" s="52">
        <f t="shared" si="9"/>
        <v>142889.7005</v>
      </c>
      <c r="N29" s="52">
        <f t="shared" si="9"/>
        <v>75938.745</v>
      </c>
      <c r="O29" s="53">
        <f>SUM(B29:N29)</f>
        <v>3237396.4393999996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11126.3</v>
      </c>
      <c r="K30" s="52">
        <v>15305.27</v>
      </c>
      <c r="L30" s="52">
        <v>11126.31</v>
      </c>
      <c r="M30" s="52">
        <v>5250.7</v>
      </c>
      <c r="N30" s="52">
        <v>2260.89</v>
      </c>
      <c r="O30" s="53">
        <f>SUM(B30:N30)</f>
        <v>86260.84999999999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-55780</v>
      </c>
      <c r="C32" s="25">
        <f t="shared" si="10"/>
        <v>-48352</v>
      </c>
      <c r="D32" s="25">
        <f t="shared" si="10"/>
        <v>-51461.8</v>
      </c>
      <c r="E32" s="25">
        <f t="shared" si="10"/>
        <v>-6436</v>
      </c>
      <c r="F32" s="25">
        <f t="shared" si="10"/>
        <v>-36928</v>
      </c>
      <c r="G32" s="25">
        <f t="shared" si="10"/>
        <v>-58132</v>
      </c>
      <c r="H32" s="25">
        <f t="shared" si="10"/>
        <v>-47240</v>
      </c>
      <c r="I32" s="25">
        <f t="shared" si="10"/>
        <v>-8832</v>
      </c>
      <c r="J32" s="25">
        <f t="shared" si="10"/>
        <v>-39512</v>
      </c>
      <c r="K32" s="25">
        <f t="shared" si="10"/>
        <v>-60221.270000000004</v>
      </c>
      <c r="L32" s="25">
        <f t="shared" si="10"/>
        <v>-40465.02</v>
      </c>
      <c r="M32" s="25">
        <f t="shared" si="10"/>
        <v>-15260</v>
      </c>
      <c r="N32" s="25">
        <f t="shared" si="10"/>
        <v>-10576</v>
      </c>
      <c r="O32" s="25">
        <f t="shared" si="10"/>
        <v>-479196.08999999997</v>
      </c>
    </row>
    <row r="33" spans="1:15" ht="18.75" customHeight="1">
      <c r="A33" s="17" t="s">
        <v>58</v>
      </c>
      <c r="B33" s="26">
        <f>+B34</f>
        <v>-55780</v>
      </c>
      <c r="C33" s="26">
        <f aca="true" t="shared" si="11" ref="C33:O33">+C34</f>
        <v>-48352</v>
      </c>
      <c r="D33" s="26">
        <f t="shared" si="11"/>
        <v>-42256</v>
      </c>
      <c r="E33" s="26">
        <f t="shared" si="11"/>
        <v>-6436</v>
      </c>
      <c r="F33" s="26">
        <f t="shared" si="11"/>
        <v>-36428</v>
      </c>
      <c r="G33" s="26">
        <f t="shared" si="11"/>
        <v>-57632</v>
      </c>
      <c r="H33" s="26">
        <f t="shared" si="11"/>
        <v>-47240</v>
      </c>
      <c r="I33" s="26">
        <f t="shared" si="11"/>
        <v>-7332</v>
      </c>
      <c r="J33" s="26">
        <f t="shared" si="11"/>
        <v>-39512</v>
      </c>
      <c r="K33" s="26">
        <f t="shared" si="11"/>
        <v>-44916</v>
      </c>
      <c r="L33" s="26">
        <f t="shared" si="11"/>
        <v>-38168</v>
      </c>
      <c r="M33" s="26">
        <f t="shared" si="11"/>
        <v>-15260</v>
      </c>
      <c r="N33" s="26">
        <f t="shared" si="11"/>
        <v>-10576</v>
      </c>
      <c r="O33" s="26">
        <f t="shared" si="11"/>
        <v>-449888</v>
      </c>
    </row>
    <row r="34" spans="1:26" ht="18.75" customHeight="1">
      <c r="A34" s="13" t="s">
        <v>59</v>
      </c>
      <c r="B34" s="20">
        <f>ROUND(-B9*$D$3,2)</f>
        <v>-55780</v>
      </c>
      <c r="C34" s="20">
        <f>ROUND(-C9*$D$3,2)</f>
        <v>-48352</v>
      </c>
      <c r="D34" s="20">
        <f>ROUND(-D9*$D$3,2)</f>
        <v>-42256</v>
      </c>
      <c r="E34" s="20">
        <f>ROUND(-E9*$D$3,2)</f>
        <v>-6436</v>
      </c>
      <c r="F34" s="20">
        <f aca="true" t="shared" si="12" ref="F34:N34">ROUND(-F9*$D$3,2)</f>
        <v>-36428</v>
      </c>
      <c r="G34" s="20">
        <f t="shared" si="12"/>
        <v>-57632</v>
      </c>
      <c r="H34" s="20">
        <f t="shared" si="12"/>
        <v>-47240</v>
      </c>
      <c r="I34" s="20">
        <f>ROUND(-I9*$D$3,2)</f>
        <v>-7332</v>
      </c>
      <c r="J34" s="20">
        <f>ROUND(-J9*$D$3,2)</f>
        <v>-39512</v>
      </c>
      <c r="K34" s="20">
        <f>ROUND(-K9*$D$3,2)</f>
        <v>-44916</v>
      </c>
      <c r="L34" s="20">
        <f>ROUND(-L9*$D$3,2)</f>
        <v>-38168</v>
      </c>
      <c r="M34" s="20">
        <f t="shared" si="12"/>
        <v>-15260</v>
      </c>
      <c r="N34" s="20">
        <f t="shared" si="12"/>
        <v>-10576</v>
      </c>
      <c r="O34" s="44">
        <f aca="true" t="shared" si="13" ref="O34:O45">SUM(B34:N34)</f>
        <v>-449888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-9205.8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-11705.8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-500-8705.8</f>
        <v>-9205.8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-11705.8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-42578.91</v>
      </c>
      <c r="L44" s="24">
        <v>-2297.02</v>
      </c>
      <c r="M44" s="24">
        <v>0</v>
      </c>
      <c r="N44" s="24">
        <v>0</v>
      </c>
      <c r="O44" s="20">
        <f t="shared" si="13"/>
        <v>-44875.93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-27273.64</v>
      </c>
      <c r="L45" s="24">
        <v>0</v>
      </c>
      <c r="M45" s="24">
        <v>0</v>
      </c>
      <c r="N45" s="24">
        <v>0</v>
      </c>
      <c r="O45" s="20">
        <f t="shared" si="13"/>
        <v>-27273.64</v>
      </c>
    </row>
    <row r="46" spans="1:26" ht="15.75">
      <c r="A46" s="2" t="s">
        <v>70</v>
      </c>
      <c r="B46" s="29">
        <f aca="true" t="shared" si="15" ref="B46:N46">+B28+B32</f>
        <v>343961.712</v>
      </c>
      <c r="C46" s="29">
        <f t="shared" si="15"/>
        <v>241514.32769999997</v>
      </c>
      <c r="D46" s="29">
        <f t="shared" si="15"/>
        <v>250357.62350000005</v>
      </c>
      <c r="E46" s="29">
        <f t="shared" si="15"/>
        <v>64533.9326</v>
      </c>
      <c r="F46" s="29">
        <f t="shared" si="15"/>
        <v>262677.73400000005</v>
      </c>
      <c r="G46" s="29">
        <f t="shared" si="15"/>
        <v>281905.3958</v>
      </c>
      <c r="H46" s="29">
        <f t="shared" si="15"/>
        <v>220311.19920000003</v>
      </c>
      <c r="I46" s="29">
        <f t="shared" si="15"/>
        <v>39636.665700000005</v>
      </c>
      <c r="J46" s="29">
        <f t="shared" si="15"/>
        <v>333422.3714</v>
      </c>
      <c r="K46" s="29">
        <f t="shared" si="15"/>
        <v>250709.1618</v>
      </c>
      <c r="L46" s="29">
        <f t="shared" si="15"/>
        <v>354927.0402</v>
      </c>
      <c r="M46" s="29">
        <f t="shared" si="15"/>
        <v>132880.40050000002</v>
      </c>
      <c r="N46" s="29">
        <f t="shared" si="15"/>
        <v>67623.635</v>
      </c>
      <c r="O46" s="29">
        <f>SUM(B46:N46)</f>
        <v>2844461.1994000003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343961.70999999996</v>
      </c>
      <c r="C49" s="35">
        <f aca="true" t="shared" si="16" ref="C49:N49">SUM(C50:C63)</f>
        <v>241514.33000000002</v>
      </c>
      <c r="D49" s="35">
        <f t="shared" si="16"/>
        <v>250357.62</v>
      </c>
      <c r="E49" s="35">
        <f t="shared" si="16"/>
        <v>64533.93</v>
      </c>
      <c r="F49" s="35">
        <f t="shared" si="16"/>
        <v>262677.73</v>
      </c>
      <c r="G49" s="35">
        <f t="shared" si="16"/>
        <v>281905.4</v>
      </c>
      <c r="H49" s="35">
        <f t="shared" si="16"/>
        <v>220311.2</v>
      </c>
      <c r="I49" s="35">
        <f t="shared" si="16"/>
        <v>39636.67</v>
      </c>
      <c r="J49" s="35">
        <f t="shared" si="16"/>
        <v>333422.38</v>
      </c>
      <c r="K49" s="35">
        <f t="shared" si="16"/>
        <v>250709.16</v>
      </c>
      <c r="L49" s="35">
        <f t="shared" si="16"/>
        <v>354927.04</v>
      </c>
      <c r="M49" s="35">
        <f t="shared" si="16"/>
        <v>132880.4</v>
      </c>
      <c r="N49" s="35">
        <f t="shared" si="16"/>
        <v>67623.64</v>
      </c>
      <c r="O49" s="29">
        <f>SUM(O50:O63)</f>
        <v>2844461.2100000004</v>
      </c>
      <c r="Q49" s="64"/>
    </row>
    <row r="50" spans="1:18" ht="18.75" customHeight="1">
      <c r="A50" s="17" t="s">
        <v>39</v>
      </c>
      <c r="B50" s="35">
        <v>66629.47</v>
      </c>
      <c r="C50" s="35">
        <v>66934.55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133564.02000000002</v>
      </c>
      <c r="P50"/>
      <c r="Q50" s="64"/>
      <c r="R50" s="65"/>
    </row>
    <row r="51" spans="1:16" ht="18.75" customHeight="1">
      <c r="A51" s="17" t="s">
        <v>40</v>
      </c>
      <c r="B51" s="35">
        <v>277332.24</v>
      </c>
      <c r="C51" s="35">
        <v>174579.78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451912.02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250357.62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250357.62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64533.93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64533.93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262677.73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262677.73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281905.4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281905.4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220311.2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220311.2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39636.67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39636.67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333422.38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333422.38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f>250709.16</f>
        <v>250709.16</v>
      </c>
      <c r="L59" s="34">
        <v>0</v>
      </c>
      <c r="M59" s="34">
        <v>0</v>
      </c>
      <c r="N59" s="34">
        <v>0</v>
      </c>
      <c r="O59" s="29">
        <f t="shared" si="17"/>
        <v>250709.16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f>346097.75+8829.29</f>
        <v>354927.04</v>
      </c>
      <c r="M60" s="34">
        <v>0</v>
      </c>
      <c r="N60" s="34">
        <v>0</v>
      </c>
      <c r="O60" s="26">
        <f t="shared" si="17"/>
        <v>354927.04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132880.4</v>
      </c>
      <c r="N61" s="34">
        <v>0</v>
      </c>
      <c r="O61" s="29">
        <f t="shared" si="17"/>
        <v>132880.4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67623.64</v>
      </c>
      <c r="O62" s="26">
        <f t="shared" si="17"/>
        <v>67623.64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2.458281209987436</v>
      </c>
      <c r="C67" s="42">
        <v>2.6130381132971547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2.1304900149361066</v>
      </c>
      <c r="C68" s="42">
        <v>2.195100026869244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2019-01-10T16:53:31Z</dcterms:modified>
  <cp:category/>
  <cp:version/>
  <cp:contentType/>
  <cp:contentStatus/>
</cp:coreProperties>
</file>