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<sst xmlns="http://schemas.openxmlformats.org/spreadsheetml/2006/main" count="99" uniqueCount="97">
  <si>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</si>
  <si>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</si>
  <si>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</si>
  <si>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</si>
  <si>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</si>
  <si>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</si>
  <si>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</si>
  <si>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</si>
  <si>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</si>
  <si>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</si>
  <si>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</si>
  <si>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</si>
  <si>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</si>
  <si>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</si>
  <si>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</si>
  <si>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</si>
  <si>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</si>
  <si>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</si>
  <si>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</si>
  <si>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</si>
  <si>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</si>
  <si>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</si>
  <si>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</si>
  <si>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</si>
  <si>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</si>
  <si>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</si>
  <si>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</si>
  <si>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</si>
  <si>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</si>
  <si>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</si>
  <si>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</si>
  <si>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</si>
  <si>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</si>
  <si>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</si>
  <si>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</si>
  <si>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</si>
  <si>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</si>
  <si>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</si>
  <si>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</si>
  <si>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</si>
  <si>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</si>
  <si>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</si>
  <si>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</si>
  <si>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</si>
  <si>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</si>
  <si>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</si>
  <si>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</si>
  <si>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</si>
  <si>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</si>
  <si>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</si>
  <si>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</si>
  <si>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</si>
  <si>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</si>
  <si>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</si>
  <si>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</si>
  <si>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</si>
  <si>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</si>
  <si>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</si>
  <si>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</si>
  <si>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</si>
  <si>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</si>
  <si>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</si>
  <si>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</si>
  <si>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</si>
  <si>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</si>
  <si>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</si>
  <si>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</si>
  <si>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</si>
  <si>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</si>
  <si>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</si>
  <si>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</si>
  <si>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</si>
  <si>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</si>
  <si>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</si>
  <si>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</si>
  <si>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</si>
  <si>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</si>
  <si>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</si>
  <si>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</si>
  <si>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</si>
  <si>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</si>
  <si>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</si>
  <si>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</si>
  <si>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</si>
  <si>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</si>
  <si>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</si>
  <si>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</si>
  <si>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</si>
  <si>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</si>
  <si>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</si>
  <si>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</si>
  <si>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</si>
  <si>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</si>
  <si>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</si>
  <si>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</si>
  <si>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</si>
  <si>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05/01/19 - VENCIMENTO 11/01/19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</si>
</sst>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7" sqref="E3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280416</v>
      </c>
      <c r="C7" s="10">
        <f t="shared" si="0"/>
        <v>186487</v>
      </c>
      <c r="D7" s="10">
        <f t="shared" si="0"/>
        <v>232411</v>
      </c>
      <c r="E7" s="10">
        <f t="shared" si="0"/>
        <v>38744</v>
      </c>
      <c r="F7" s="10">
        <f t="shared" si="0"/>
        <v>184177</v>
      </c>
      <c r="G7" s="10">
        <f t="shared" si="0"/>
        <v>278592</v>
      </c>
      <c r="H7" s="10">
        <f t="shared" si="0"/>
        <v>189831</v>
      </c>
      <c r="I7" s="10">
        <f t="shared" si="0"/>
        <v>38011</v>
      </c>
      <c r="J7" s="10">
        <f t="shared" si="0"/>
        <v>230243</v>
      </c>
      <c r="K7" s="10">
        <f t="shared" si="0"/>
        <v>171905</v>
      </c>
      <c r="L7" s="10">
        <f t="shared" si="0"/>
        <v>226534</v>
      </c>
      <c r="M7" s="10">
        <f t="shared" si="0"/>
        <v>72530</v>
      </c>
      <c r="N7" s="10">
        <f t="shared" si="0"/>
        <v>48098</v>
      </c>
      <c r="O7" s="10">
        <f>+O8+O18+O22</f>
        <v>2177979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141987</v>
      </c>
      <c r="C8" s="12">
        <f t="shared" si="1"/>
        <v>99390</v>
      </c>
      <c r="D8" s="12">
        <f t="shared" si="1"/>
        <v>130773</v>
      </c>
      <c r="E8" s="12">
        <f t="shared" si="1"/>
        <v>19751</v>
      </c>
      <c r="F8" s="12">
        <f t="shared" si="1"/>
        <v>97264</v>
      </c>
      <c r="G8" s="12">
        <f t="shared" si="1"/>
        <v>147699</v>
      </c>
      <c r="H8" s="12">
        <f t="shared" si="1"/>
        <v>98443</v>
      </c>
      <c r="I8" s="12">
        <f t="shared" si="1"/>
        <v>20125</v>
      </c>
      <c r="J8" s="12">
        <f t="shared" si="1"/>
        <v>125254</v>
      </c>
      <c r="K8" s="12">
        <f t="shared" si="1"/>
        <v>93572</v>
      </c>
      <c r="L8" s="12">
        <f t="shared" si="1"/>
        <v>119007</v>
      </c>
      <c r="M8" s="12">
        <f t="shared" si="1"/>
        <v>41074</v>
      </c>
      <c r="N8" s="12">
        <f t="shared" si="1"/>
        <v>29458</v>
      </c>
      <c r="O8" s="12">
        <f>SUM(B8:N8)</f>
        <v>1163797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17106</v>
      </c>
      <c r="C9" s="14">
        <v>15181</v>
      </c>
      <c r="D9" s="14">
        <v>12976</v>
      </c>
      <c r="E9" s="14">
        <v>2248</v>
      </c>
      <c r="F9" s="14">
        <v>10270</v>
      </c>
      <c r="G9" s="14">
        <v>17776</v>
      </c>
      <c r="H9" s="14">
        <v>15109</v>
      </c>
      <c r="I9" s="14">
        <v>2908</v>
      </c>
      <c r="J9" s="14">
        <v>10885</v>
      </c>
      <c r="K9" s="14">
        <v>13193</v>
      </c>
      <c r="L9" s="14">
        <v>11391</v>
      </c>
      <c r="M9" s="14">
        <v>5235</v>
      </c>
      <c r="N9" s="14">
        <v>3993</v>
      </c>
      <c r="O9" s="12">
        <f aca="true" t="shared" si="2" ref="O9:O17">SUM(B9:N9)</f>
        <v>138271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118901</v>
      </c>
      <c r="C10" s="14">
        <f>C11+C12+C13</f>
        <v>80291</v>
      </c>
      <c r="D10" s="14">
        <f>D11+D12+D13</f>
        <v>113043</v>
      </c>
      <c r="E10" s="14">
        <f>E11+E12+E13</f>
        <v>16739</v>
      </c>
      <c r="F10" s="14">
        <f aca="true" t="shared" si="3" ref="F10:N10">F11+F12+F13</f>
        <v>83174</v>
      </c>
      <c r="G10" s="14">
        <f t="shared" si="3"/>
        <v>123602</v>
      </c>
      <c r="H10" s="14">
        <f>H11+H12+H13</f>
        <v>79599</v>
      </c>
      <c r="I10" s="14">
        <f>I11+I12+I13</f>
        <v>16419</v>
      </c>
      <c r="J10" s="14">
        <f>J11+J12+J13</f>
        <v>108885</v>
      </c>
      <c r="K10" s="14">
        <f>K11+K12+K13</f>
        <v>76436</v>
      </c>
      <c r="L10" s="14">
        <f>L11+L12+L13</f>
        <v>102134</v>
      </c>
      <c r="M10" s="14">
        <f t="shared" si="3"/>
        <v>34391</v>
      </c>
      <c r="N10" s="14">
        <f t="shared" si="3"/>
        <v>24606</v>
      </c>
      <c r="O10" s="12">
        <f t="shared" si="2"/>
        <v>978220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58095</v>
      </c>
      <c r="C11" s="14">
        <v>40201</v>
      </c>
      <c r="D11" s="14">
        <v>53962</v>
      </c>
      <c r="E11" s="14">
        <v>8274</v>
      </c>
      <c r="F11" s="14">
        <v>39965</v>
      </c>
      <c r="G11" s="14">
        <v>59691</v>
      </c>
      <c r="H11" s="14">
        <v>39152</v>
      </c>
      <c r="I11" s="14">
        <v>8214</v>
      </c>
      <c r="J11" s="14">
        <v>52870</v>
      </c>
      <c r="K11" s="14">
        <v>36201</v>
      </c>
      <c r="L11" s="14">
        <v>46865</v>
      </c>
      <c r="M11" s="14">
        <v>15004</v>
      </c>
      <c r="N11" s="14">
        <v>10556</v>
      </c>
      <c r="O11" s="12">
        <f t="shared" si="2"/>
        <v>469050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59532</v>
      </c>
      <c r="C12" s="14">
        <v>38878</v>
      </c>
      <c r="D12" s="14">
        <v>58206</v>
      </c>
      <c r="E12" s="14">
        <v>8245</v>
      </c>
      <c r="F12" s="14">
        <v>42209</v>
      </c>
      <c r="G12" s="14">
        <v>62081</v>
      </c>
      <c r="H12" s="14">
        <v>39485</v>
      </c>
      <c r="I12" s="14">
        <v>8035</v>
      </c>
      <c r="J12" s="14">
        <v>55128</v>
      </c>
      <c r="K12" s="14">
        <v>39422</v>
      </c>
      <c r="L12" s="14">
        <v>54083</v>
      </c>
      <c r="M12" s="14">
        <v>19004</v>
      </c>
      <c r="N12" s="14">
        <v>13846</v>
      </c>
      <c r="O12" s="12">
        <f t="shared" si="2"/>
        <v>498154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1274</v>
      </c>
      <c r="C13" s="14">
        <v>1212</v>
      </c>
      <c r="D13" s="14">
        <v>875</v>
      </c>
      <c r="E13" s="14">
        <v>220</v>
      </c>
      <c r="F13" s="14">
        <v>1000</v>
      </c>
      <c r="G13" s="14">
        <v>1830</v>
      </c>
      <c r="H13" s="14">
        <v>962</v>
      </c>
      <c r="I13" s="14">
        <v>170</v>
      </c>
      <c r="J13" s="14">
        <v>887</v>
      </c>
      <c r="K13" s="14">
        <v>813</v>
      </c>
      <c r="L13" s="14">
        <v>1186</v>
      </c>
      <c r="M13" s="14">
        <v>383</v>
      </c>
      <c r="N13" s="14">
        <v>204</v>
      </c>
      <c r="O13" s="12">
        <f t="shared" si="2"/>
        <v>11016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5980</v>
      </c>
      <c r="C14" s="14">
        <f>C15+C16+C17</f>
        <v>3918</v>
      </c>
      <c r="D14" s="14">
        <f>D15+D16+D17</f>
        <v>4754</v>
      </c>
      <c r="E14" s="14">
        <f>E15+E16+E17</f>
        <v>764</v>
      </c>
      <c r="F14" s="14">
        <f aca="true" t="shared" si="4" ref="F14:N14">F15+F16+F17</f>
        <v>3820</v>
      </c>
      <c r="G14" s="14">
        <f t="shared" si="4"/>
        <v>6321</v>
      </c>
      <c r="H14" s="14">
        <f>H15+H16+H17</f>
        <v>3735</v>
      </c>
      <c r="I14" s="14">
        <f>I15+I16+I17</f>
        <v>798</v>
      </c>
      <c r="J14" s="14">
        <f>J15+J16+J17</f>
        <v>5484</v>
      </c>
      <c r="K14" s="14">
        <f>K15+K16+K17</f>
        <v>3943</v>
      </c>
      <c r="L14" s="14">
        <f>L15+L16+L17</f>
        <v>5482</v>
      </c>
      <c r="M14" s="14">
        <f t="shared" si="4"/>
        <v>1448</v>
      </c>
      <c r="N14" s="14">
        <f t="shared" si="4"/>
        <v>859</v>
      </c>
      <c r="O14" s="12">
        <f t="shared" si="2"/>
        <v>47306</v>
      </c>
    </row>
    <row r="15" spans="1:26" ht="18.75" customHeight="1">
      <c r="A15" s="15" t="s">
        <v>13</v>
      </c>
      <c r="B15" s="14">
        <v>5966</v>
      </c>
      <c r="C15" s="14">
        <v>3908</v>
      </c>
      <c r="D15" s="14">
        <v>4753</v>
      </c>
      <c r="E15" s="14">
        <v>764</v>
      </c>
      <c r="F15" s="14">
        <v>3811</v>
      </c>
      <c r="G15" s="14">
        <v>6310</v>
      </c>
      <c r="H15" s="14">
        <v>3727</v>
      </c>
      <c r="I15" s="14">
        <v>798</v>
      </c>
      <c r="J15" s="14">
        <v>5473</v>
      </c>
      <c r="K15" s="14">
        <v>3937</v>
      </c>
      <c r="L15" s="14">
        <v>5473</v>
      </c>
      <c r="M15" s="14">
        <v>1447</v>
      </c>
      <c r="N15" s="14">
        <v>859</v>
      </c>
      <c r="O15" s="12">
        <f t="shared" si="2"/>
        <v>47226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4</v>
      </c>
      <c r="D16" s="14">
        <v>1</v>
      </c>
      <c r="E16" s="14">
        <v>0</v>
      </c>
      <c r="F16" s="14">
        <v>9</v>
      </c>
      <c r="G16" s="14">
        <v>4</v>
      </c>
      <c r="H16" s="14">
        <v>7</v>
      </c>
      <c r="I16" s="14">
        <v>0</v>
      </c>
      <c r="J16" s="14">
        <v>1</v>
      </c>
      <c r="K16" s="14">
        <v>6</v>
      </c>
      <c r="L16" s="14">
        <v>8</v>
      </c>
      <c r="M16" s="14">
        <v>0</v>
      </c>
      <c r="N16" s="14">
        <v>0</v>
      </c>
      <c r="O16" s="12">
        <f t="shared" si="2"/>
        <v>49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6</v>
      </c>
      <c r="D17" s="14">
        <v>0</v>
      </c>
      <c r="E17" s="14">
        <v>0</v>
      </c>
      <c r="F17" s="14">
        <v>0</v>
      </c>
      <c r="G17" s="14">
        <v>7</v>
      </c>
      <c r="H17" s="14">
        <v>1</v>
      </c>
      <c r="I17" s="14">
        <v>0</v>
      </c>
      <c r="J17" s="14">
        <v>10</v>
      </c>
      <c r="K17" s="14">
        <v>0</v>
      </c>
      <c r="L17" s="14">
        <v>1</v>
      </c>
      <c r="M17" s="14">
        <v>1</v>
      </c>
      <c r="N17" s="14">
        <v>0</v>
      </c>
      <c r="O17" s="12">
        <f t="shared" si="2"/>
        <v>31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83959</v>
      </c>
      <c r="C18" s="18">
        <f>C19+C20+C21</f>
        <v>46691</v>
      </c>
      <c r="D18" s="18">
        <f>D19+D20+D21</f>
        <v>54479</v>
      </c>
      <c r="E18" s="18">
        <f>E19+E20+E21</f>
        <v>9175</v>
      </c>
      <c r="F18" s="18">
        <f aca="true" t="shared" si="5" ref="F18:N18">F19+F20+F21</f>
        <v>46153</v>
      </c>
      <c r="G18" s="18">
        <f t="shared" si="5"/>
        <v>66714</v>
      </c>
      <c r="H18" s="18">
        <f>H19+H20+H21</f>
        <v>50201</v>
      </c>
      <c r="I18" s="18">
        <f>I19+I20+I21</f>
        <v>9744</v>
      </c>
      <c r="J18" s="18">
        <f>J19+J20+J21</f>
        <v>65578</v>
      </c>
      <c r="K18" s="18">
        <f>K19+K20+K21</f>
        <v>43872</v>
      </c>
      <c r="L18" s="18">
        <f>L19+L20+L21</f>
        <v>72287</v>
      </c>
      <c r="M18" s="18">
        <f t="shared" si="5"/>
        <v>21438</v>
      </c>
      <c r="N18" s="18">
        <f t="shared" si="5"/>
        <v>13081</v>
      </c>
      <c r="O18" s="12">
        <f aca="true" t="shared" si="6" ref="O18:O24">SUM(B18:N18)</f>
        <v>583372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42780</v>
      </c>
      <c r="C19" s="14">
        <v>25722</v>
      </c>
      <c r="D19" s="14">
        <v>25772</v>
      </c>
      <c r="E19" s="14">
        <v>4698</v>
      </c>
      <c r="F19" s="14">
        <v>23358</v>
      </c>
      <c r="G19" s="14">
        <v>33227</v>
      </c>
      <c r="H19" s="14">
        <v>26622</v>
      </c>
      <c r="I19" s="14">
        <v>5182</v>
      </c>
      <c r="J19" s="14">
        <v>32918</v>
      </c>
      <c r="K19" s="14">
        <v>21939</v>
      </c>
      <c r="L19" s="14">
        <v>34748</v>
      </c>
      <c r="M19" s="14">
        <v>10206</v>
      </c>
      <c r="N19" s="14">
        <v>6058</v>
      </c>
      <c r="O19" s="12">
        <f t="shared" si="6"/>
        <v>293230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40535</v>
      </c>
      <c r="C20" s="14">
        <v>20495</v>
      </c>
      <c r="D20" s="14">
        <v>28389</v>
      </c>
      <c r="E20" s="14">
        <v>4386</v>
      </c>
      <c r="F20" s="14">
        <v>22416</v>
      </c>
      <c r="G20" s="14">
        <v>32764</v>
      </c>
      <c r="H20" s="14">
        <v>23190</v>
      </c>
      <c r="I20" s="14">
        <v>4479</v>
      </c>
      <c r="J20" s="14">
        <v>32212</v>
      </c>
      <c r="K20" s="14">
        <v>21597</v>
      </c>
      <c r="L20" s="14">
        <v>36939</v>
      </c>
      <c r="M20" s="14">
        <v>11060</v>
      </c>
      <c r="N20" s="14">
        <v>6916</v>
      </c>
      <c r="O20" s="12">
        <f t="shared" si="6"/>
        <v>285378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644</v>
      </c>
      <c r="C21" s="14">
        <v>474</v>
      </c>
      <c r="D21" s="14">
        <v>318</v>
      </c>
      <c r="E21" s="14">
        <v>91</v>
      </c>
      <c r="F21" s="14">
        <v>379</v>
      </c>
      <c r="G21" s="14">
        <v>723</v>
      </c>
      <c r="H21" s="14">
        <v>389</v>
      </c>
      <c r="I21" s="14">
        <v>83</v>
      </c>
      <c r="J21" s="14">
        <v>448</v>
      </c>
      <c r="K21" s="14">
        <v>336</v>
      </c>
      <c r="L21" s="14">
        <v>600</v>
      </c>
      <c r="M21" s="14">
        <v>172</v>
      </c>
      <c r="N21" s="14">
        <v>107</v>
      </c>
      <c r="O21" s="12">
        <f t="shared" si="6"/>
        <v>4764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54470</v>
      </c>
      <c r="C22" s="14">
        <f>C23+C24</f>
        <v>40406</v>
      </c>
      <c r="D22" s="14">
        <f>D23+D24</f>
        <v>47159</v>
      </c>
      <c r="E22" s="14">
        <f>E23+E24</f>
        <v>9818</v>
      </c>
      <c r="F22" s="14">
        <f aca="true" t="shared" si="7" ref="F22:N22">F23+F24</f>
        <v>40760</v>
      </c>
      <c r="G22" s="14">
        <f t="shared" si="7"/>
        <v>64179</v>
      </c>
      <c r="H22" s="14">
        <f>H23+H24</f>
        <v>41187</v>
      </c>
      <c r="I22" s="14">
        <f>I23+I24</f>
        <v>8142</v>
      </c>
      <c r="J22" s="14">
        <f>J23+J24</f>
        <v>39411</v>
      </c>
      <c r="K22" s="14">
        <f>K23+K24</f>
        <v>34461</v>
      </c>
      <c r="L22" s="14">
        <f>L23+L24</f>
        <v>35240</v>
      </c>
      <c r="M22" s="14">
        <f t="shared" si="7"/>
        <v>10018</v>
      </c>
      <c r="N22" s="14">
        <f t="shared" si="7"/>
        <v>5559</v>
      </c>
      <c r="O22" s="12">
        <f t="shared" si="6"/>
        <v>430810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48852</v>
      </c>
      <c r="C23" s="14">
        <v>37450</v>
      </c>
      <c r="D23" s="14">
        <v>43156</v>
      </c>
      <c r="E23" s="14">
        <v>9159</v>
      </c>
      <c r="F23" s="14">
        <v>37739</v>
      </c>
      <c r="G23" s="14">
        <v>59495</v>
      </c>
      <c r="H23" s="14">
        <v>38241</v>
      </c>
      <c r="I23" s="14">
        <v>7665</v>
      </c>
      <c r="J23" s="14">
        <v>35755</v>
      </c>
      <c r="K23" s="14">
        <v>31768</v>
      </c>
      <c r="L23" s="14">
        <v>32440</v>
      </c>
      <c r="M23" s="14">
        <v>9240</v>
      </c>
      <c r="N23" s="14">
        <v>4923</v>
      </c>
      <c r="O23" s="12">
        <f t="shared" si="6"/>
        <v>395883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5618</v>
      </c>
      <c r="C24" s="14">
        <v>2956</v>
      </c>
      <c r="D24" s="14">
        <v>4003</v>
      </c>
      <c r="E24" s="14">
        <v>659</v>
      </c>
      <c r="F24" s="14">
        <v>3021</v>
      </c>
      <c r="G24" s="14">
        <v>4684</v>
      </c>
      <c r="H24" s="14">
        <v>2946</v>
      </c>
      <c r="I24" s="14">
        <v>477</v>
      </c>
      <c r="J24" s="14">
        <v>3656</v>
      </c>
      <c r="K24" s="14">
        <v>2693</v>
      </c>
      <c r="L24" s="14">
        <v>2800</v>
      </c>
      <c r="M24" s="14">
        <v>778</v>
      </c>
      <c r="N24" s="14">
        <v>636</v>
      </c>
      <c r="O24" s="12">
        <f t="shared" si="6"/>
        <v>34927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617528.0096</v>
      </c>
      <c r="C28" s="56">
        <f aca="true" t="shared" si="8" ref="C28:N28">C29+C30</f>
        <v>436186.35469999997</v>
      </c>
      <c r="D28" s="56">
        <f t="shared" si="8"/>
        <v>467314.2677</v>
      </c>
      <c r="E28" s="56">
        <f t="shared" si="8"/>
        <v>114655.11919999999</v>
      </c>
      <c r="F28" s="56">
        <f t="shared" si="8"/>
        <v>423800.72550000006</v>
      </c>
      <c r="G28" s="56">
        <f t="shared" si="8"/>
        <v>521817.4296</v>
      </c>
      <c r="H28" s="56">
        <f t="shared" si="8"/>
        <v>414978.3456</v>
      </c>
      <c r="I28" s="56">
        <f t="shared" si="8"/>
        <v>90279.92610000001</v>
      </c>
      <c r="J28" s="56">
        <f t="shared" si="8"/>
        <v>511536.4362</v>
      </c>
      <c r="K28" s="56">
        <f t="shared" si="8"/>
        <v>442420.433</v>
      </c>
      <c r="L28" s="56">
        <f t="shared" si="8"/>
        <v>561921.0776000001</v>
      </c>
      <c r="M28" s="56">
        <f t="shared" si="8"/>
        <v>227663.945</v>
      </c>
      <c r="N28" s="56">
        <f t="shared" si="8"/>
        <v>128426.7538</v>
      </c>
      <c r="O28" s="56">
        <f>SUM(B28:N28)</f>
        <v>4958528.823600001</v>
      </c>
      <c r="Q28" s="62"/>
    </row>
    <row r="29" spans="1:15" ht="18.75" customHeight="1">
      <c r="A29" s="54" t="s">
        <v>57</v>
      </c>
      <c r="B29" s="52">
        <f aca="true" t="shared" si="9" ref="B29:N29">B26*B7</f>
        <v>612877.2096</v>
      </c>
      <c r="C29" s="52">
        <f t="shared" si="9"/>
        <v>428565.77469999995</v>
      </c>
      <c r="D29" s="52">
        <f t="shared" si="9"/>
        <v>455688.2477</v>
      </c>
      <c r="E29" s="52">
        <f t="shared" si="9"/>
        <v>114655.11919999999</v>
      </c>
      <c r="F29" s="52">
        <f t="shared" si="9"/>
        <v>414674.51550000004</v>
      </c>
      <c r="G29" s="52">
        <f t="shared" si="9"/>
        <v>517150.3296</v>
      </c>
      <c r="H29" s="52">
        <f t="shared" si="9"/>
        <v>411477.6756</v>
      </c>
      <c r="I29" s="52">
        <f t="shared" si="9"/>
        <v>90279.92610000001</v>
      </c>
      <c r="J29" s="52">
        <f t="shared" si="9"/>
        <v>500410.1362</v>
      </c>
      <c r="K29" s="52">
        <f t="shared" si="9"/>
        <v>427115.163</v>
      </c>
      <c r="L29" s="52">
        <f t="shared" si="9"/>
        <v>550794.7676</v>
      </c>
      <c r="M29" s="52">
        <f t="shared" si="9"/>
        <v>222413.245</v>
      </c>
      <c r="N29" s="52">
        <f t="shared" si="9"/>
        <v>126165.8638</v>
      </c>
      <c r="O29" s="53">
        <f>SUM(B29:N29)</f>
        <v>4872267.973600001</v>
      </c>
    </row>
    <row r="30" spans="1:26" ht="18.75" customHeight="1">
      <c r="A30" s="17" t="s">
        <v>55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9126.21</v>
      </c>
      <c r="G30" s="52">
        <v>4667.1</v>
      </c>
      <c r="H30" s="52">
        <v>3500.67</v>
      </c>
      <c r="I30" s="52">
        <v>0</v>
      </c>
      <c r="J30" s="52">
        <v>11126.3</v>
      </c>
      <c r="K30" s="52">
        <v>15305.27</v>
      </c>
      <c r="L30" s="52">
        <v>11126.31</v>
      </c>
      <c r="M30" s="52">
        <v>5250.7</v>
      </c>
      <c r="N30" s="52">
        <v>2260.89</v>
      </c>
      <c r="O30" s="53">
        <f>SUM(B30:N30)</f>
        <v>86260.84999999999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-68424</v>
      </c>
      <c r="C32" s="25">
        <f t="shared" si="10"/>
        <v>-60724</v>
      </c>
      <c r="D32" s="25">
        <f t="shared" si="10"/>
        <v>-74562.37999999999</v>
      </c>
      <c r="E32" s="25">
        <f t="shared" si="10"/>
        <v>-8992</v>
      </c>
      <c r="F32" s="25">
        <f t="shared" si="10"/>
        <v>-41580</v>
      </c>
      <c r="G32" s="25">
        <f t="shared" si="10"/>
        <v>-71604</v>
      </c>
      <c r="H32" s="25">
        <f t="shared" si="10"/>
        <v>-60436</v>
      </c>
      <c r="I32" s="25">
        <f t="shared" si="10"/>
        <v>-13132</v>
      </c>
      <c r="J32" s="25">
        <f t="shared" si="10"/>
        <v>-43540</v>
      </c>
      <c r="K32" s="25">
        <f t="shared" si="10"/>
        <v>-68077.26999999999</v>
      </c>
      <c r="L32" s="25">
        <f t="shared" si="10"/>
        <v>-56690.310000000005</v>
      </c>
      <c r="M32" s="25">
        <f t="shared" si="10"/>
        <v>-20940</v>
      </c>
      <c r="N32" s="25">
        <f t="shared" si="10"/>
        <v>-16923.75</v>
      </c>
      <c r="O32" s="25">
        <f t="shared" si="10"/>
        <v>-605625.71</v>
      </c>
    </row>
    <row r="33" spans="1:15" ht="18.75" customHeight="1">
      <c r="A33" s="17" t="s">
        <v>58</v>
      </c>
      <c r="B33" s="26">
        <f>+B34</f>
        <v>-68424</v>
      </c>
      <c r="C33" s="26">
        <f aca="true" t="shared" si="11" ref="C33:O33">+C34</f>
        <v>-60724</v>
      </c>
      <c r="D33" s="26">
        <f t="shared" si="11"/>
        <v>-51904</v>
      </c>
      <c r="E33" s="26">
        <f t="shared" si="11"/>
        <v>-8992</v>
      </c>
      <c r="F33" s="26">
        <f t="shared" si="11"/>
        <v>-41080</v>
      </c>
      <c r="G33" s="26">
        <f t="shared" si="11"/>
        <v>-71104</v>
      </c>
      <c r="H33" s="26">
        <f t="shared" si="11"/>
        <v>-60436</v>
      </c>
      <c r="I33" s="26">
        <f t="shared" si="11"/>
        <v>-11632</v>
      </c>
      <c r="J33" s="26">
        <f t="shared" si="11"/>
        <v>-43540</v>
      </c>
      <c r="K33" s="26">
        <f t="shared" si="11"/>
        <v>-52772</v>
      </c>
      <c r="L33" s="26">
        <f t="shared" si="11"/>
        <v>-45564</v>
      </c>
      <c r="M33" s="26">
        <f t="shared" si="11"/>
        <v>-20940</v>
      </c>
      <c r="N33" s="26">
        <f t="shared" si="11"/>
        <v>-15972</v>
      </c>
      <c r="O33" s="26">
        <f t="shared" si="11"/>
        <v>-553084</v>
      </c>
    </row>
    <row r="34" spans="1:26" ht="18.75" customHeight="1">
      <c r="A34" s="13" t="s">
        <v>59</v>
      </c>
      <c r="B34" s="20">
        <f>ROUND(-B9*$D$3,2)</f>
        <v>-68424</v>
      </c>
      <c r="C34" s="20">
        <f>ROUND(-C9*$D$3,2)</f>
        <v>-60724</v>
      </c>
      <c r="D34" s="20">
        <f>ROUND(-D9*$D$3,2)</f>
        <v>-51904</v>
      </c>
      <c r="E34" s="20">
        <f>ROUND(-E9*$D$3,2)</f>
        <v>-8992</v>
      </c>
      <c r="F34" s="20">
        <f aca="true" t="shared" si="12" ref="F34:N34">ROUND(-F9*$D$3,2)</f>
        <v>-41080</v>
      </c>
      <c r="G34" s="20">
        <f t="shared" si="12"/>
        <v>-71104</v>
      </c>
      <c r="H34" s="20">
        <f t="shared" si="12"/>
        <v>-60436</v>
      </c>
      <c r="I34" s="20">
        <f>ROUND(-I9*$D$3,2)</f>
        <v>-11632</v>
      </c>
      <c r="J34" s="20">
        <f>ROUND(-J9*$D$3,2)</f>
        <v>-43540</v>
      </c>
      <c r="K34" s="20">
        <f>ROUND(-K9*$D$3,2)</f>
        <v>-52772</v>
      </c>
      <c r="L34" s="20">
        <f>ROUND(-L9*$D$3,2)</f>
        <v>-45564</v>
      </c>
      <c r="M34" s="20">
        <f t="shared" si="12"/>
        <v>-20940</v>
      </c>
      <c r="N34" s="20">
        <f t="shared" si="12"/>
        <v>-15972</v>
      </c>
      <c r="O34" s="44">
        <f aca="true" t="shared" si="13" ref="O34:O45">SUM(B34:N34)</f>
        <v>-553084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-14170.65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-16670.65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-500-13670.65</f>
        <v>-14170.65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-16670.65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-8487.73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-57884.18</v>
      </c>
      <c r="L44" s="24">
        <v>-13423.33</v>
      </c>
      <c r="M44" s="24">
        <v>0</v>
      </c>
      <c r="N44" s="24">
        <v>-951.75</v>
      </c>
      <c r="O44" s="20">
        <f t="shared" si="13"/>
        <v>-80746.99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-42578.91</v>
      </c>
      <c r="L45" s="24">
        <v>-2297.02</v>
      </c>
      <c r="M45" s="24">
        <v>0</v>
      </c>
      <c r="N45" s="24">
        <v>0</v>
      </c>
      <c r="O45" s="20">
        <f t="shared" si="13"/>
        <v>-44875.93</v>
      </c>
    </row>
    <row r="46" spans="1:26" ht="15.75">
      <c r="A46" s="2" t="s">
        <v>70</v>
      </c>
      <c r="B46" s="29">
        <f aca="true" t="shared" si="15" ref="B46:N46">+B28+B32</f>
        <v>549104.0096</v>
      </c>
      <c r="C46" s="29">
        <f t="shared" si="15"/>
        <v>375462.35469999997</v>
      </c>
      <c r="D46" s="29">
        <f t="shared" si="15"/>
        <v>392751.8877</v>
      </c>
      <c r="E46" s="29">
        <f t="shared" si="15"/>
        <v>105663.11919999999</v>
      </c>
      <c r="F46" s="29">
        <f t="shared" si="15"/>
        <v>382220.72550000006</v>
      </c>
      <c r="G46" s="29">
        <f t="shared" si="15"/>
        <v>450213.4296</v>
      </c>
      <c r="H46" s="29">
        <f t="shared" si="15"/>
        <v>354542.3456</v>
      </c>
      <c r="I46" s="29">
        <f t="shared" si="15"/>
        <v>77147.92610000001</v>
      </c>
      <c r="J46" s="29">
        <f t="shared" si="15"/>
        <v>467996.4362</v>
      </c>
      <c r="K46" s="29">
        <f t="shared" si="15"/>
        <v>374343.16300000006</v>
      </c>
      <c r="L46" s="29">
        <f t="shared" si="15"/>
        <v>505230.7676000001</v>
      </c>
      <c r="M46" s="29">
        <f t="shared" si="15"/>
        <v>206723.945</v>
      </c>
      <c r="N46" s="29">
        <f t="shared" si="15"/>
        <v>111503.0038</v>
      </c>
      <c r="O46" s="29">
        <f>SUM(B46:N46)</f>
        <v>4352903.1136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549104.01</v>
      </c>
      <c r="C49" s="35">
        <f aca="true" t="shared" si="16" ref="C49:N49">SUM(C50:C63)</f>
        <v>375462.35</v>
      </c>
      <c r="D49" s="35">
        <f t="shared" si="16"/>
        <v>392751.88999999996</v>
      </c>
      <c r="E49" s="35">
        <f t="shared" si="16"/>
        <v>105663.12</v>
      </c>
      <c r="F49" s="35">
        <f t="shared" si="16"/>
        <v>382220.73</v>
      </c>
      <c r="G49" s="35">
        <f t="shared" si="16"/>
        <v>450213.43</v>
      </c>
      <c r="H49" s="35">
        <f t="shared" si="16"/>
        <v>354542.35</v>
      </c>
      <c r="I49" s="35">
        <f t="shared" si="16"/>
        <v>77147.93</v>
      </c>
      <c r="J49" s="35">
        <f t="shared" si="16"/>
        <v>467996.43</v>
      </c>
      <c r="K49" s="35">
        <f t="shared" si="16"/>
        <v>374343.16</v>
      </c>
      <c r="L49" s="35">
        <f t="shared" si="16"/>
        <v>505230.77</v>
      </c>
      <c r="M49" s="35">
        <f t="shared" si="16"/>
        <v>206723.95</v>
      </c>
      <c r="N49" s="35">
        <f t="shared" si="16"/>
        <v>111503</v>
      </c>
      <c r="O49" s="29">
        <f>SUM(O50:O63)</f>
        <v>4352903.12</v>
      </c>
      <c r="Q49" s="64"/>
    </row>
    <row r="50" spans="1:18" ht="18.75" customHeight="1">
      <c r="A50" s="17" t="s">
        <v>39</v>
      </c>
      <c r="B50" s="35">
        <v>99618.24</v>
      </c>
      <c r="C50" s="35">
        <v>104490.69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204108.93</v>
      </c>
      <c r="P50"/>
      <c r="Q50" s="64"/>
      <c r="R50" s="65"/>
    </row>
    <row r="51" spans="1:16" ht="18.75" customHeight="1">
      <c r="A51" s="17" t="s">
        <v>40</v>
      </c>
      <c r="B51" s="35">
        <v>449485.77</v>
      </c>
      <c r="C51" s="35">
        <v>270971.66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720457.4299999999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f>389613.6+3138.29</f>
        <v>392751.88999999996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392751.88999999996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105663.12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105663.12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382220.73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382220.73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450213.43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450213.43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354542.35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354542.35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77147.93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77147.93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467996.43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467996.43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374343.16</v>
      </c>
      <c r="L59" s="34">
        <v>0</v>
      </c>
      <c r="M59" s="34">
        <v>0</v>
      </c>
      <c r="N59" s="34">
        <v>0</v>
      </c>
      <c r="O59" s="29">
        <f t="shared" si="17"/>
        <v>374343.16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505230.77</v>
      </c>
      <c r="M60" s="34">
        <v>0</v>
      </c>
      <c r="N60" s="34">
        <v>0</v>
      </c>
      <c r="O60" s="26">
        <f t="shared" si="17"/>
        <v>505230.77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206723.95</v>
      </c>
      <c r="N61" s="34">
        <v>0</v>
      </c>
      <c r="O61" s="29">
        <f t="shared" si="17"/>
        <v>206723.95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f>110193.86+1309.14</f>
        <v>111503</v>
      </c>
      <c r="O62" s="26">
        <f t="shared" si="17"/>
        <v>111503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2.4823508697304675</v>
      </c>
      <c r="C67" s="42">
        <v>2.609399313679739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2.1304899863060593</v>
      </c>
      <c r="C68" s="42">
        <v>2.195099980159475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2019-01-10T16:48:29Z</dcterms:modified>
  <cp:category/>
  <cp:version/>
  <cp:contentType/>
  <cp:contentStatus/>
</cp:coreProperties>
</file>