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<sst xmlns="http://schemas.openxmlformats.org/spreadsheetml/2006/main" count="161" uniqueCount="156">
  <si>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</si>
  <si>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</si>
  <si>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</si>
  <si>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</si>
  <si>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</si>
  <si>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</si>
  <si>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</si>
  <si>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</si>
  <si>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</si>
  <si>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</si>
  <si>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</si>
  <si>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</si>
  <si>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</si>
  <si>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</si>
  <si>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</si>
  <si>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</si>
  <si>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</si>
  <si>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</si>
  <si>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</si>
  <si>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</si>
  <si>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</si>
  <si>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</si>
  <si>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</si>
  <si>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</si>
  <si>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</si>
  <si>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</si>
  <si>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</si>
  <si>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</si>
  <si>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</si>
  <si>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</si>
  <si>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</si>
  <si>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</si>
  <si>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</si>
  <si>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</si>
  <si>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</si>
  <si>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</si>
  <si>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</si>
  <si>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</si>
  <si>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</si>
  <si>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</si>
  <si>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</si>
  <si>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</si>
  <si>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</si>
  <si>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</si>
  <si>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</si>
  <si>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</si>
  <si>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</si>
  <si>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</si>
  <si>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</si>
  <si>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</si>
  <si>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</si>
  <si>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</si>
  <si>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</si>
  <si>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</si>
  <si>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</si>
  <si>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</si>
  <si>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</si>
  <si>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</si>
  <si>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</si>
  <si>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</si>
  <si>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</si>
  <si>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</si>
  <si>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</si>
  <si>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</si>
  <si>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</si>
  <si>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</si>
  <si>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</si>
  <si>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</si>
  <si>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</si>
  <si>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</si>
  <si>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</si>
  <si>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</si>
  <si>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</si>
  <si>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</si>
  <si>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</si>
  <si>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</si>
  <si>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</si>
  <si>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</si>
  <si>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</si>
  <si>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</si>
  <si>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</si>
  <si>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</si>
  <si>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</si>
  <si>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</si>
  <si>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</si>
  <si>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</si>
  <si>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</si>
  <si>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</si>
  <si>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</si>
  <si>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</si>
  <si>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</si>
  <si>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</si>
  <si>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</si>
  <si>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</si>
  <si>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</si>
  <si>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</si>
  <si>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</si>
  <si>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</si>
  <si>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</si>
  <si>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</si>
  <si>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</si>
  <si>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</si>
  <si>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</si>
  <si>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</si>
  <si>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</si>
  <si>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</si>
  <si>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</si>
  <si>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</si>
  <si>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</si>
  <si>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</si>
  <si>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</si>
  <si>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</si>
  <si>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</si>
  <si>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</si>
  <si>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</si>
  <si>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</si>
  <si>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</si>
  <si>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</si>
  <si>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</si>
  <si>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</si>
  <si>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</si>
  <si>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</si>
  <si>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</si>
  <si>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</si>
  <si>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</si>
  <si>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</si>
  <si>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</si>
  <si>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</si>
  <si>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</si>
  <si>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</si>
  <si>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</si>
  <si>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</si>
  <si>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</si>
  <si>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</si>
  <si>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</si>
  <si>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</si>
  <si>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</si>
  <si>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</si>
  <si>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</si>
  <si>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</si>
  <si>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</si>
  <si>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</si>
  <si>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</si>
  <si>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</si>
  <si>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</si>
  <si>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</si>
  <si>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</si>
  <si>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</si>
  <si>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</si>
  <si>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</si>
  <si>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</si>
  <si>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</si>
  <si>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</si>
  <si>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</si>
  <si>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</si>
  <si>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31/01/19 - VENCIMENTO 07/02/19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</si>
</sst>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529893</v>
      </c>
      <c r="C7" s="9">
        <f t="shared" si="0"/>
        <v>684052</v>
      </c>
      <c r="D7" s="9">
        <f t="shared" si="0"/>
        <v>684560</v>
      </c>
      <c r="E7" s="9">
        <f>+E8+E20+E24+E27</f>
        <v>105505</v>
      </c>
      <c r="F7" s="9">
        <f>+F8+F20+F24+F27</f>
        <v>280634</v>
      </c>
      <c r="G7" s="9">
        <f t="shared" si="0"/>
        <v>457996</v>
      </c>
      <c r="H7" s="9">
        <f t="shared" si="0"/>
        <v>328965</v>
      </c>
      <c r="I7" s="9">
        <f t="shared" si="0"/>
        <v>276337</v>
      </c>
      <c r="J7" s="9">
        <f t="shared" si="0"/>
        <v>453181</v>
      </c>
      <c r="K7" s="9">
        <f t="shared" si="0"/>
        <v>147156</v>
      </c>
      <c r="L7" s="9">
        <f t="shared" si="0"/>
        <v>140656</v>
      </c>
      <c r="M7" s="9">
        <f t="shared" si="0"/>
        <v>295118</v>
      </c>
      <c r="N7" s="9">
        <f t="shared" si="0"/>
        <v>462745</v>
      </c>
      <c r="O7" s="9">
        <f t="shared" si="0"/>
        <v>4846798</v>
      </c>
      <c r="P7" s="44"/>
      <c r="Q7"/>
      <c r="R7"/>
    </row>
    <row r="8" spans="1:18" ht="17.25" customHeight="1">
      <c r="A8" s="10" t="s">
        <v>36</v>
      </c>
      <c r="B8" s="11">
        <f>B9+B12+B16</f>
        <v>284027</v>
      </c>
      <c r="C8" s="11">
        <f aca="true" t="shared" si="1" ref="C8:N8">C9+C12+C16</f>
        <v>377988</v>
      </c>
      <c r="D8" s="11">
        <f t="shared" si="1"/>
        <v>351310</v>
      </c>
      <c r="E8" s="11">
        <f>E9+E12+E16</f>
        <v>52288</v>
      </c>
      <c r="F8" s="11">
        <f>F9+F12+F16</f>
        <v>147102</v>
      </c>
      <c r="G8" s="11">
        <f t="shared" si="1"/>
        <v>251399</v>
      </c>
      <c r="H8" s="11">
        <f t="shared" si="1"/>
        <v>185606</v>
      </c>
      <c r="I8" s="11">
        <f t="shared" si="1"/>
        <v>131798</v>
      </c>
      <c r="J8" s="11">
        <f t="shared" si="1"/>
        <v>234876</v>
      </c>
      <c r="K8" s="11">
        <f t="shared" si="1"/>
        <v>79457</v>
      </c>
      <c r="L8" s="11">
        <f t="shared" si="1"/>
        <v>75100</v>
      </c>
      <c r="M8" s="11">
        <f t="shared" si="1"/>
        <v>145002</v>
      </c>
      <c r="N8" s="11">
        <f t="shared" si="1"/>
        <v>265781</v>
      </c>
      <c r="O8" s="11">
        <f aca="true" t="shared" si="2" ref="O8:O27">SUM(B8:N8)</f>
        <v>2581734</v>
      </c>
      <c r="P8"/>
      <c r="Q8"/>
      <c r="R8"/>
    </row>
    <row r="9" spans="1:18" ht="17.25" customHeight="1">
      <c r="A9" s="15" t="s">
        <v>14</v>
      </c>
      <c r="B9" s="13">
        <f>+B10+B11</f>
        <v>36504</v>
      </c>
      <c r="C9" s="13">
        <f aca="true" t="shared" si="3" ref="C9:N9">+C10+C11</f>
        <v>49870</v>
      </c>
      <c r="D9" s="13">
        <f t="shared" si="3"/>
        <v>43651</v>
      </c>
      <c r="E9" s="13">
        <f>+E10+E11</f>
        <v>7752</v>
      </c>
      <c r="F9" s="13">
        <f>+F10+F11</f>
        <v>16364</v>
      </c>
      <c r="G9" s="13">
        <f t="shared" si="3"/>
        <v>30869</v>
      </c>
      <c r="H9" s="13">
        <f t="shared" si="3"/>
        <v>22756</v>
      </c>
      <c r="I9" s="13">
        <f t="shared" si="3"/>
        <v>12017</v>
      </c>
      <c r="J9" s="13">
        <f t="shared" si="3"/>
        <v>18549</v>
      </c>
      <c r="K9" s="13">
        <f t="shared" si="3"/>
        <v>6209</v>
      </c>
      <c r="L9" s="13">
        <f t="shared" si="3"/>
        <v>7722</v>
      </c>
      <c r="M9" s="13">
        <f t="shared" si="3"/>
        <v>9326</v>
      </c>
      <c r="N9" s="13">
        <f t="shared" si="3"/>
        <v>40644</v>
      </c>
      <c r="O9" s="11">
        <f t="shared" si="2"/>
        <v>302233</v>
      </c>
      <c r="P9"/>
      <c r="Q9"/>
      <c r="R9"/>
    </row>
    <row r="10" spans="1:18" ht="17.25" customHeight="1">
      <c r="A10" s="29" t="s">
        <v>15</v>
      </c>
      <c r="B10" s="13">
        <v>36504</v>
      </c>
      <c r="C10" s="13">
        <v>49870</v>
      </c>
      <c r="D10" s="13">
        <v>43651</v>
      </c>
      <c r="E10" s="13">
        <v>7752</v>
      </c>
      <c r="F10" s="13">
        <v>16364</v>
      </c>
      <c r="G10" s="13">
        <v>30869</v>
      </c>
      <c r="H10" s="13">
        <v>22756</v>
      </c>
      <c r="I10" s="13">
        <v>12017</v>
      </c>
      <c r="J10" s="13">
        <v>18549</v>
      </c>
      <c r="K10" s="13">
        <v>6209</v>
      </c>
      <c r="L10" s="13">
        <v>7722</v>
      </c>
      <c r="M10" s="13">
        <v>9326</v>
      </c>
      <c r="N10" s="13">
        <v>40644</v>
      </c>
      <c r="O10" s="11">
        <f t="shared" si="2"/>
        <v>302233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236742</v>
      </c>
      <c r="C12" s="17">
        <f t="shared" si="4"/>
        <v>312846</v>
      </c>
      <c r="D12" s="17">
        <f t="shared" si="4"/>
        <v>294099</v>
      </c>
      <c r="E12" s="17">
        <f>SUM(E13:E15)</f>
        <v>42109</v>
      </c>
      <c r="F12" s="17">
        <f>SUM(F13:F15)</f>
        <v>125012</v>
      </c>
      <c r="G12" s="17">
        <f t="shared" si="4"/>
        <v>210658</v>
      </c>
      <c r="H12" s="17">
        <f t="shared" si="4"/>
        <v>155079</v>
      </c>
      <c r="I12" s="17">
        <f t="shared" si="4"/>
        <v>113182</v>
      </c>
      <c r="J12" s="17">
        <f t="shared" si="4"/>
        <v>205372</v>
      </c>
      <c r="K12" s="17">
        <f t="shared" si="4"/>
        <v>69026</v>
      </c>
      <c r="L12" s="17">
        <f t="shared" si="4"/>
        <v>64056</v>
      </c>
      <c r="M12" s="17">
        <f t="shared" si="4"/>
        <v>128105</v>
      </c>
      <c r="N12" s="17">
        <f t="shared" si="4"/>
        <v>214707</v>
      </c>
      <c r="O12" s="11">
        <f t="shared" si="2"/>
        <v>2170993</v>
      </c>
      <c r="P12"/>
      <c r="Q12"/>
      <c r="R12"/>
    </row>
    <row r="13" spans="1:18" s="61" customFormat="1" ht="17.25" customHeight="1">
      <c r="A13" s="66" t="s">
        <v>17</v>
      </c>
      <c r="B13" s="67">
        <v>121426</v>
      </c>
      <c r="C13" s="67">
        <v>170160</v>
      </c>
      <c r="D13" s="67">
        <v>164207</v>
      </c>
      <c r="E13" s="67">
        <v>24969</v>
      </c>
      <c r="F13" s="67">
        <v>69210</v>
      </c>
      <c r="G13" s="67">
        <v>113638</v>
      </c>
      <c r="H13" s="67">
        <v>81030</v>
      </c>
      <c r="I13" s="67">
        <v>62991</v>
      </c>
      <c r="J13" s="67">
        <v>102356</v>
      </c>
      <c r="K13" s="67">
        <v>34384</v>
      </c>
      <c r="L13" s="67">
        <v>32751</v>
      </c>
      <c r="M13" s="67">
        <v>66329</v>
      </c>
      <c r="N13" s="67">
        <v>109731</v>
      </c>
      <c r="O13" s="68">
        <f t="shared" si="2"/>
        <v>1153182</v>
      </c>
      <c r="P13" s="69"/>
      <c r="Q13" s="70"/>
      <c r="R13"/>
    </row>
    <row r="14" spans="1:18" s="61" customFormat="1" ht="17.25" customHeight="1">
      <c r="A14" s="66" t="s">
        <v>18</v>
      </c>
      <c r="B14" s="67">
        <v>112852</v>
      </c>
      <c r="C14" s="67">
        <v>139236</v>
      </c>
      <c r="D14" s="67">
        <v>127563</v>
      </c>
      <c r="E14" s="67">
        <v>16601</v>
      </c>
      <c r="F14" s="67">
        <v>55025</v>
      </c>
      <c r="G14" s="67">
        <v>94769</v>
      </c>
      <c r="H14" s="67">
        <v>72717</v>
      </c>
      <c r="I14" s="67">
        <v>49388</v>
      </c>
      <c r="J14" s="67">
        <v>101495</v>
      </c>
      <c r="K14" s="67">
        <v>34115</v>
      </c>
      <c r="L14" s="67">
        <v>30792</v>
      </c>
      <c r="M14" s="67">
        <v>61024</v>
      </c>
      <c r="N14" s="67">
        <v>101600</v>
      </c>
      <c r="O14" s="68">
        <f t="shared" si="2"/>
        <v>997177</v>
      </c>
      <c r="P14" s="69"/>
      <c r="Q14"/>
      <c r="R14"/>
    </row>
    <row r="15" spans="1:18" ht="17.25" customHeight="1">
      <c r="A15" s="14" t="s">
        <v>19</v>
      </c>
      <c r="B15" s="13">
        <v>2464</v>
      </c>
      <c r="C15" s="13">
        <v>3450</v>
      </c>
      <c r="D15" s="13">
        <v>2329</v>
      </c>
      <c r="E15" s="13">
        <v>539</v>
      </c>
      <c r="F15" s="13">
        <v>777</v>
      </c>
      <c r="G15" s="13">
        <v>2251</v>
      </c>
      <c r="H15" s="13">
        <v>1332</v>
      </c>
      <c r="I15" s="13">
        <v>803</v>
      </c>
      <c r="J15" s="13">
        <v>1521</v>
      </c>
      <c r="K15" s="13">
        <v>527</v>
      </c>
      <c r="L15" s="13">
        <v>513</v>
      </c>
      <c r="M15" s="13">
        <v>752</v>
      </c>
      <c r="N15" s="13">
        <v>3376</v>
      </c>
      <c r="O15" s="11">
        <f t="shared" si="2"/>
        <v>20634</v>
      </c>
      <c r="P15"/>
      <c r="Q15"/>
      <c r="R15"/>
    </row>
    <row r="16" spans="1:15" ht="17.25" customHeight="1">
      <c r="A16" s="15" t="s">
        <v>32</v>
      </c>
      <c r="B16" s="13">
        <f>B17+B18+B19</f>
        <v>10781</v>
      </c>
      <c r="C16" s="13">
        <f aca="true" t="shared" si="5" ref="C16:N16">C17+C18+C19</f>
        <v>15272</v>
      </c>
      <c r="D16" s="13">
        <f t="shared" si="5"/>
        <v>13560</v>
      </c>
      <c r="E16" s="13">
        <f>E17+E18+E19</f>
        <v>2427</v>
      </c>
      <c r="F16" s="13">
        <f>F17+F18+F19</f>
        <v>5726</v>
      </c>
      <c r="G16" s="13">
        <f t="shared" si="5"/>
        <v>9872</v>
      </c>
      <c r="H16" s="13">
        <f t="shared" si="5"/>
        <v>7771</v>
      </c>
      <c r="I16" s="13">
        <f t="shared" si="5"/>
        <v>6599</v>
      </c>
      <c r="J16" s="13">
        <f t="shared" si="5"/>
        <v>10955</v>
      </c>
      <c r="K16" s="13">
        <f t="shared" si="5"/>
        <v>4222</v>
      </c>
      <c r="L16" s="13">
        <f t="shared" si="5"/>
        <v>3322</v>
      </c>
      <c r="M16" s="13">
        <f t="shared" si="5"/>
        <v>7571</v>
      </c>
      <c r="N16" s="13">
        <f t="shared" si="5"/>
        <v>10430</v>
      </c>
      <c r="O16" s="11">
        <f t="shared" si="2"/>
        <v>108508</v>
      </c>
    </row>
    <row r="17" spans="1:18" ht="17.25" customHeight="1">
      <c r="A17" s="14" t="s">
        <v>33</v>
      </c>
      <c r="B17" s="13">
        <v>10766</v>
      </c>
      <c r="C17" s="13">
        <v>15235</v>
      </c>
      <c r="D17" s="13">
        <v>13542</v>
      </c>
      <c r="E17" s="13">
        <v>2426</v>
      </c>
      <c r="F17" s="13">
        <v>5722</v>
      </c>
      <c r="G17" s="13">
        <v>9854</v>
      </c>
      <c r="H17" s="13">
        <v>7759</v>
      </c>
      <c r="I17" s="13">
        <v>6578</v>
      </c>
      <c r="J17" s="13">
        <v>10943</v>
      </c>
      <c r="K17" s="13">
        <v>4215</v>
      </c>
      <c r="L17" s="13">
        <v>3316</v>
      </c>
      <c r="M17" s="13">
        <v>7564</v>
      </c>
      <c r="N17" s="13">
        <v>10420</v>
      </c>
      <c r="O17" s="11">
        <f t="shared" si="2"/>
        <v>108340</v>
      </c>
      <c r="P17"/>
      <c r="Q17"/>
      <c r="R17"/>
    </row>
    <row r="18" spans="1:18" ht="17.25" customHeight="1">
      <c r="A18" s="14" t="s">
        <v>34</v>
      </c>
      <c r="B18" s="13">
        <v>9</v>
      </c>
      <c r="C18" s="13">
        <v>25</v>
      </c>
      <c r="D18" s="13">
        <v>12</v>
      </c>
      <c r="E18" s="13">
        <v>0</v>
      </c>
      <c r="F18" s="13">
        <v>0</v>
      </c>
      <c r="G18" s="13">
        <v>6</v>
      </c>
      <c r="H18" s="13">
        <v>9</v>
      </c>
      <c r="I18" s="13">
        <v>9</v>
      </c>
      <c r="J18" s="13">
        <v>9</v>
      </c>
      <c r="K18" s="13">
        <v>6</v>
      </c>
      <c r="L18" s="13">
        <v>3</v>
      </c>
      <c r="M18" s="13">
        <v>4</v>
      </c>
      <c r="N18" s="13">
        <v>9</v>
      </c>
      <c r="O18" s="11">
        <f t="shared" si="2"/>
        <v>101</v>
      </c>
      <c r="P18"/>
      <c r="Q18"/>
      <c r="R18"/>
    </row>
    <row r="19" spans="1:18" ht="17.25" customHeight="1">
      <c r="A19" s="14" t="s">
        <v>35</v>
      </c>
      <c r="B19" s="13">
        <v>6</v>
      </c>
      <c r="C19" s="13">
        <v>12</v>
      </c>
      <c r="D19" s="13">
        <v>6</v>
      </c>
      <c r="E19" s="13">
        <v>1</v>
      </c>
      <c r="F19" s="13">
        <v>4</v>
      </c>
      <c r="G19" s="13">
        <v>12</v>
      </c>
      <c r="H19" s="13">
        <v>3</v>
      </c>
      <c r="I19" s="13">
        <v>12</v>
      </c>
      <c r="J19" s="13">
        <v>3</v>
      </c>
      <c r="K19" s="13">
        <v>1</v>
      </c>
      <c r="L19" s="13">
        <v>3</v>
      </c>
      <c r="M19" s="13">
        <v>3</v>
      </c>
      <c r="N19" s="13">
        <v>1</v>
      </c>
      <c r="O19" s="11">
        <f t="shared" si="2"/>
        <v>67</v>
      </c>
      <c r="P19"/>
      <c r="Q19"/>
      <c r="R19"/>
    </row>
    <row r="20" spans="1:18" ht="17.25" customHeight="1">
      <c r="A20" s="16" t="s">
        <v>20</v>
      </c>
      <c r="B20" s="11">
        <f>+B21+B22+B23</f>
        <v>171847</v>
      </c>
      <c r="C20" s="11">
        <f aca="true" t="shared" si="6" ref="C20:N20">+C21+C22+C23</f>
        <v>196633</v>
      </c>
      <c r="D20" s="11">
        <f t="shared" si="6"/>
        <v>216582</v>
      </c>
      <c r="E20" s="11">
        <f>+E21+E22+E23</f>
        <v>32741</v>
      </c>
      <c r="F20" s="11">
        <f>+F21+F22+F23</f>
        <v>85148</v>
      </c>
      <c r="G20" s="11">
        <f t="shared" si="6"/>
        <v>132849</v>
      </c>
      <c r="H20" s="11">
        <f t="shared" si="6"/>
        <v>98885</v>
      </c>
      <c r="I20" s="11">
        <f t="shared" si="6"/>
        <v>110479</v>
      </c>
      <c r="J20" s="11">
        <f t="shared" si="6"/>
        <v>169375</v>
      </c>
      <c r="K20" s="11">
        <f t="shared" si="6"/>
        <v>54066</v>
      </c>
      <c r="L20" s="11">
        <f t="shared" si="6"/>
        <v>49816</v>
      </c>
      <c r="M20" s="11">
        <f t="shared" si="6"/>
        <v>118987</v>
      </c>
      <c r="N20" s="11">
        <f t="shared" si="6"/>
        <v>133422</v>
      </c>
      <c r="O20" s="11">
        <f t="shared" si="2"/>
        <v>1570830</v>
      </c>
      <c r="P20"/>
      <c r="Q20"/>
      <c r="R20"/>
    </row>
    <row r="21" spans="1:18" s="61" customFormat="1" ht="17.25" customHeight="1">
      <c r="A21" s="55" t="s">
        <v>21</v>
      </c>
      <c r="B21" s="67">
        <v>97237</v>
      </c>
      <c r="C21" s="67">
        <v>121733</v>
      </c>
      <c r="D21" s="67">
        <v>136111</v>
      </c>
      <c r="E21" s="67">
        <v>21430</v>
      </c>
      <c r="F21" s="67">
        <v>52590</v>
      </c>
      <c r="G21" s="67">
        <v>80179</v>
      </c>
      <c r="H21" s="67">
        <v>57607</v>
      </c>
      <c r="I21" s="67">
        <v>67646</v>
      </c>
      <c r="J21" s="67">
        <v>93121</v>
      </c>
      <c r="K21" s="67">
        <v>29944</v>
      </c>
      <c r="L21" s="67">
        <v>28449</v>
      </c>
      <c r="M21" s="67">
        <v>66619</v>
      </c>
      <c r="N21" s="67">
        <v>79477</v>
      </c>
      <c r="O21" s="68">
        <f t="shared" si="2"/>
        <v>932143</v>
      </c>
      <c r="P21" s="69"/>
      <c r="Q21"/>
      <c r="R21"/>
    </row>
    <row r="22" spans="1:18" s="61" customFormat="1" ht="17.25" customHeight="1">
      <c r="A22" s="55" t="s">
        <v>22</v>
      </c>
      <c r="B22" s="67">
        <v>73536</v>
      </c>
      <c r="C22" s="67">
        <v>73611</v>
      </c>
      <c r="D22" s="67">
        <v>79437</v>
      </c>
      <c r="E22" s="67">
        <v>11090</v>
      </c>
      <c r="F22" s="67">
        <v>32208</v>
      </c>
      <c r="G22" s="67">
        <v>51897</v>
      </c>
      <c r="H22" s="67">
        <v>40755</v>
      </c>
      <c r="I22" s="67">
        <v>42409</v>
      </c>
      <c r="J22" s="67">
        <v>75509</v>
      </c>
      <c r="K22" s="67">
        <v>23887</v>
      </c>
      <c r="L22" s="67">
        <v>21150</v>
      </c>
      <c r="M22" s="67">
        <v>51969</v>
      </c>
      <c r="N22" s="67">
        <v>52753</v>
      </c>
      <c r="O22" s="68">
        <f t="shared" si="2"/>
        <v>630211</v>
      </c>
      <c r="P22" s="69"/>
      <c r="Q22"/>
      <c r="R22"/>
    </row>
    <row r="23" spans="1:18" ht="17.25" customHeight="1">
      <c r="A23" s="12" t="s">
        <v>23</v>
      </c>
      <c r="B23" s="13">
        <v>1074</v>
      </c>
      <c r="C23" s="13">
        <v>1289</v>
      </c>
      <c r="D23" s="13">
        <v>1034</v>
      </c>
      <c r="E23" s="13">
        <v>221</v>
      </c>
      <c r="F23" s="13">
        <v>350</v>
      </c>
      <c r="G23" s="13">
        <v>773</v>
      </c>
      <c r="H23" s="13">
        <v>523</v>
      </c>
      <c r="I23" s="13">
        <v>424</v>
      </c>
      <c r="J23" s="13">
        <v>745</v>
      </c>
      <c r="K23" s="13">
        <v>235</v>
      </c>
      <c r="L23" s="13">
        <v>217</v>
      </c>
      <c r="M23" s="13">
        <v>399</v>
      </c>
      <c r="N23" s="13">
        <v>1192</v>
      </c>
      <c r="O23" s="11">
        <f t="shared" si="2"/>
        <v>8476</v>
      </c>
      <c r="P23"/>
      <c r="Q23"/>
      <c r="R23"/>
    </row>
    <row r="24" spans="1:18" ht="17.25" customHeight="1">
      <c r="A24" s="16" t="s">
        <v>24</v>
      </c>
      <c r="B24" s="13">
        <f>+B25+B26</f>
        <v>74019</v>
      </c>
      <c r="C24" s="13">
        <f aca="true" t="shared" si="7" ref="C24:N24">+C25+C26</f>
        <v>109431</v>
      </c>
      <c r="D24" s="13">
        <f t="shared" si="7"/>
        <v>116668</v>
      </c>
      <c r="E24" s="13">
        <f>+E25+E26</f>
        <v>20476</v>
      </c>
      <c r="F24" s="13">
        <f>+F25+F26</f>
        <v>48384</v>
      </c>
      <c r="G24" s="13">
        <f t="shared" si="7"/>
        <v>73748</v>
      </c>
      <c r="H24" s="13">
        <f t="shared" si="7"/>
        <v>44474</v>
      </c>
      <c r="I24" s="13">
        <f t="shared" si="7"/>
        <v>34060</v>
      </c>
      <c r="J24" s="13">
        <f t="shared" si="7"/>
        <v>48930</v>
      </c>
      <c r="K24" s="13">
        <f t="shared" si="7"/>
        <v>13633</v>
      </c>
      <c r="L24" s="13">
        <f t="shared" si="7"/>
        <v>15740</v>
      </c>
      <c r="M24" s="13">
        <f t="shared" si="7"/>
        <v>31129</v>
      </c>
      <c r="N24" s="13">
        <f t="shared" si="7"/>
        <v>59214</v>
      </c>
      <c r="O24" s="11">
        <f t="shared" si="2"/>
        <v>689906</v>
      </c>
      <c r="P24" s="45"/>
      <c r="Q24"/>
      <c r="R24"/>
    </row>
    <row r="25" spans="1:18" ht="17.25" customHeight="1">
      <c r="A25" s="12" t="s">
        <v>37</v>
      </c>
      <c r="B25" s="13">
        <v>74013</v>
      </c>
      <c r="C25" s="13">
        <v>109424</v>
      </c>
      <c r="D25" s="13">
        <v>116666</v>
      </c>
      <c r="E25" s="13">
        <v>20476</v>
      </c>
      <c r="F25" s="13">
        <v>48383</v>
      </c>
      <c r="G25" s="13">
        <v>73747</v>
      </c>
      <c r="H25" s="13">
        <v>44472</v>
      </c>
      <c r="I25" s="13">
        <v>34059</v>
      </c>
      <c r="J25" s="13">
        <v>48929</v>
      </c>
      <c r="K25" s="13">
        <v>13633</v>
      </c>
      <c r="L25" s="13">
        <v>15740</v>
      </c>
      <c r="M25" s="13">
        <v>31129</v>
      </c>
      <c r="N25" s="13">
        <v>59211</v>
      </c>
      <c r="O25" s="11">
        <f t="shared" si="2"/>
        <v>689882</v>
      </c>
      <c r="P25" s="44"/>
      <c r="Q25"/>
      <c r="R25"/>
    </row>
    <row r="26" spans="1:18" ht="17.25" customHeight="1">
      <c r="A26" s="12" t="s">
        <v>38</v>
      </c>
      <c r="B26" s="13">
        <v>6</v>
      </c>
      <c r="C26" s="13">
        <v>7</v>
      </c>
      <c r="D26" s="13">
        <v>2</v>
      </c>
      <c r="E26" s="13">
        <v>0</v>
      </c>
      <c r="F26" s="13">
        <v>1</v>
      </c>
      <c r="G26" s="13">
        <v>1</v>
      </c>
      <c r="H26" s="13">
        <v>2</v>
      </c>
      <c r="I26" s="13">
        <v>1</v>
      </c>
      <c r="J26" s="13">
        <v>1</v>
      </c>
      <c r="K26" s="13">
        <v>0</v>
      </c>
      <c r="L26" s="13">
        <v>0</v>
      </c>
      <c r="M26" s="13">
        <v>0</v>
      </c>
      <c r="N26" s="13">
        <v>3</v>
      </c>
      <c r="O26" s="11">
        <f t="shared" si="2"/>
        <v>24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4328</v>
      </c>
      <c r="O27" s="11">
        <f t="shared" si="2"/>
        <v>4328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19841.39</v>
      </c>
      <c r="O37" s="23">
        <f>SUM(B37:N37)</f>
        <v>19841.39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1785284.3499999999</v>
      </c>
      <c r="C49" s="22">
        <f aca="true" t="shared" si="11" ref="C49:N49">+C50+C62</f>
        <v>2595288.66</v>
      </c>
      <c r="D49" s="22">
        <f t="shared" si="11"/>
        <v>2843729.8</v>
      </c>
      <c r="E49" s="22">
        <f t="shared" si="11"/>
        <v>556929.24</v>
      </c>
      <c r="F49" s="22">
        <f t="shared" si="11"/>
        <v>987373.9400000001</v>
      </c>
      <c r="G49" s="22">
        <f t="shared" si="11"/>
        <v>1744365.51</v>
      </c>
      <c r="H49" s="22">
        <f t="shared" si="11"/>
        <v>1281846.66</v>
      </c>
      <c r="I49" s="22">
        <f>+I50+I62</f>
        <v>1107958.0299999998</v>
      </c>
      <c r="J49" s="22">
        <f t="shared" si="11"/>
        <v>1521359.67</v>
      </c>
      <c r="K49" s="22">
        <f>+K50+K62</f>
        <v>505523.07999999996</v>
      </c>
      <c r="L49" s="22">
        <f>+L50+L62</f>
        <v>442702.06999999995</v>
      </c>
      <c r="M49" s="22">
        <f>+M50+M62</f>
        <v>962920.3600000001</v>
      </c>
      <c r="N49" s="22">
        <f t="shared" si="11"/>
        <v>1630825.73</v>
      </c>
      <c r="O49" s="22">
        <f>SUM(B49:N49)</f>
        <v>17966107.099999998</v>
      </c>
      <c r="P49"/>
      <c r="Q49"/>
      <c r="R49"/>
    </row>
    <row r="50" spans="1:18" ht="17.25" customHeight="1">
      <c r="A50" s="16" t="s">
        <v>57</v>
      </c>
      <c r="B50" s="23">
        <f>SUM(B51:B61)</f>
        <v>1768541.68</v>
      </c>
      <c r="C50" s="23">
        <f aca="true" t="shared" si="12" ref="C50:N50">SUM(C51:C61)</f>
        <v>2572126.1100000003</v>
      </c>
      <c r="D50" s="23">
        <f t="shared" si="12"/>
        <v>2828874.51</v>
      </c>
      <c r="E50" s="23">
        <f t="shared" si="12"/>
        <v>556929.24</v>
      </c>
      <c r="F50" s="23">
        <f t="shared" si="12"/>
        <v>973883.4400000001</v>
      </c>
      <c r="G50" s="23">
        <f t="shared" si="12"/>
        <v>1721261.41</v>
      </c>
      <c r="H50" s="23">
        <f t="shared" si="12"/>
        <v>1281846.66</v>
      </c>
      <c r="I50" s="23">
        <f>SUM(I51:I61)</f>
        <v>1097290.39</v>
      </c>
      <c r="J50" s="23">
        <f t="shared" si="12"/>
        <v>1510913.18</v>
      </c>
      <c r="K50" s="23">
        <f>SUM(K51:K61)</f>
        <v>504010.72</v>
      </c>
      <c r="L50" s="23">
        <f>SUM(L51:L61)</f>
        <v>434840.08999999997</v>
      </c>
      <c r="M50" s="23">
        <f>SUM(M51:M61)</f>
        <v>961455.6900000001</v>
      </c>
      <c r="N50" s="23">
        <f t="shared" si="12"/>
        <v>1614756.88</v>
      </c>
      <c r="O50" s="23">
        <f>SUM(B50:N50)</f>
        <v>17826730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1666195.55</v>
      </c>
      <c r="C51" s="23">
        <f t="shared" si="13"/>
        <v>2412856.62</v>
      </c>
      <c r="D51" s="23">
        <f t="shared" si="13"/>
        <v>2659720.97</v>
      </c>
      <c r="E51" s="23">
        <f t="shared" si="13"/>
        <v>556929.24</v>
      </c>
      <c r="F51" s="23">
        <f t="shared" si="13"/>
        <v>923847.13</v>
      </c>
      <c r="G51" s="23">
        <f t="shared" si="13"/>
        <v>1546835.69</v>
      </c>
      <c r="H51" s="23">
        <f t="shared" si="13"/>
        <v>1205130.38</v>
      </c>
      <c r="I51" s="23">
        <f t="shared" si="13"/>
        <v>943552.69</v>
      </c>
      <c r="J51" s="23">
        <f t="shared" si="13"/>
        <v>1316445.49</v>
      </c>
      <c r="K51" s="23">
        <f t="shared" si="13"/>
        <v>448693.36</v>
      </c>
      <c r="L51" s="23">
        <f t="shared" si="13"/>
        <v>384440.98</v>
      </c>
      <c r="M51" s="23">
        <f t="shared" si="13"/>
        <v>818096.61</v>
      </c>
      <c r="N51" s="23">
        <f t="shared" si="13"/>
        <v>1501700.07</v>
      </c>
      <c r="O51" s="23">
        <f>SUM(B51:N51)</f>
        <v>16384444.780000001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19841.39</v>
      </c>
      <c r="O55" s="23">
        <f aca="true" t="shared" si="14" ref="O55:O61">SUM(B55:N55)</f>
        <v>19841.39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6638.7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36">
        <v>55244.02</v>
      </c>
      <c r="C61" s="36">
        <v>90925.71</v>
      </c>
      <c r="D61" s="36">
        <v>162767.78</v>
      </c>
      <c r="E61" s="19">
        <v>0</v>
      </c>
      <c r="F61" s="36">
        <v>21829.36</v>
      </c>
      <c r="G61" s="36">
        <v>170980.32</v>
      </c>
      <c r="H61" s="36">
        <v>68172.98</v>
      </c>
      <c r="I61" s="36">
        <v>150360.78</v>
      </c>
      <c r="J61" s="36">
        <v>191861.17</v>
      </c>
      <c r="K61" s="36">
        <v>53973.44</v>
      </c>
      <c r="L61" s="36">
        <v>49175.03</v>
      </c>
      <c r="M61" s="36">
        <v>141103.52</v>
      </c>
      <c r="N61" s="36">
        <v>49164.14</v>
      </c>
      <c r="O61" s="23">
        <f t="shared" si="14"/>
        <v>1205558.25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14855.29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139377.1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-234006.88</v>
      </c>
      <c r="C66" s="35">
        <f t="shared" si="15"/>
        <v>-255665.69999999998</v>
      </c>
      <c r="D66" s="35">
        <f t="shared" si="15"/>
        <v>-238688.01999999996</v>
      </c>
      <c r="E66" s="35">
        <f t="shared" si="15"/>
        <v>-100856.38</v>
      </c>
      <c r="F66" s="35">
        <f t="shared" si="15"/>
        <v>-81280.31999999999</v>
      </c>
      <c r="G66" s="35">
        <f t="shared" si="15"/>
        <v>-246924.73000000004</v>
      </c>
      <c r="H66" s="35">
        <f t="shared" si="15"/>
        <v>-108875.51999999999</v>
      </c>
      <c r="I66" s="35">
        <f t="shared" si="15"/>
        <v>-134871.79</v>
      </c>
      <c r="J66" s="35">
        <f t="shared" si="15"/>
        <v>-158687.02999999997</v>
      </c>
      <c r="K66" s="35">
        <f t="shared" si="15"/>
        <v>-30832.03</v>
      </c>
      <c r="L66" s="35">
        <f t="shared" si="15"/>
        <v>-37337.93</v>
      </c>
      <c r="M66" s="35">
        <f t="shared" si="15"/>
        <v>-48501.32000000001</v>
      </c>
      <c r="N66" s="35">
        <f t="shared" si="15"/>
        <v>-189088.24000000002</v>
      </c>
      <c r="O66" s="35">
        <f aca="true" t="shared" si="16" ref="O66:O74">SUM(B66:N66)</f>
        <v>-1865615.89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-219495.93</v>
      </c>
      <c r="C67" s="35">
        <f t="shared" si="17"/>
        <v>-230487.52</v>
      </c>
      <c r="D67" s="35">
        <f t="shared" si="17"/>
        <v>-216631.71999999997</v>
      </c>
      <c r="E67" s="35">
        <f t="shared" si="17"/>
        <v>-33333.6</v>
      </c>
      <c r="F67" s="35">
        <f t="shared" si="17"/>
        <v>-70365.2</v>
      </c>
      <c r="G67" s="35">
        <f t="shared" si="17"/>
        <v>-232422.47000000003</v>
      </c>
      <c r="H67" s="35">
        <f t="shared" si="17"/>
        <v>-98117.4</v>
      </c>
      <c r="I67" s="35">
        <f t="shared" si="17"/>
        <v>-126058.94</v>
      </c>
      <c r="J67" s="35">
        <f t="shared" si="17"/>
        <v>-146109.88999999998</v>
      </c>
      <c r="K67" s="35">
        <f t="shared" si="17"/>
        <v>-26698.7</v>
      </c>
      <c r="L67" s="35">
        <f t="shared" si="17"/>
        <v>-33204.6</v>
      </c>
      <c r="M67" s="35">
        <f t="shared" si="17"/>
        <v>-40101.8</v>
      </c>
      <c r="N67" s="35">
        <f t="shared" si="17"/>
        <v>-174769.2</v>
      </c>
      <c r="O67" s="35">
        <f t="shared" si="16"/>
        <v>-1647796.9699999997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-156967.2</v>
      </c>
      <c r="C68" s="58">
        <f aca="true" t="shared" si="18" ref="C68:N68">-ROUND(C9*$D$3,2)</f>
        <v>-214441</v>
      </c>
      <c r="D68" s="58">
        <f t="shared" si="18"/>
        <v>-187699.3</v>
      </c>
      <c r="E68" s="58">
        <f t="shared" si="18"/>
        <v>-33333.6</v>
      </c>
      <c r="F68" s="58">
        <f t="shared" si="18"/>
        <v>-70365.2</v>
      </c>
      <c r="G68" s="58">
        <f t="shared" si="18"/>
        <v>-132736.7</v>
      </c>
      <c r="H68" s="58">
        <f>-ROUND((H9+H29)*$D$3,2)</f>
        <v>-98117.4</v>
      </c>
      <c r="I68" s="58">
        <f t="shared" si="18"/>
        <v>-51673.1</v>
      </c>
      <c r="J68" s="58">
        <f t="shared" si="18"/>
        <v>-79760.7</v>
      </c>
      <c r="K68" s="58">
        <f t="shared" si="18"/>
        <v>-26698.7</v>
      </c>
      <c r="L68" s="58">
        <f t="shared" si="18"/>
        <v>-33204.6</v>
      </c>
      <c r="M68" s="58">
        <f t="shared" si="18"/>
        <v>-40101.8</v>
      </c>
      <c r="N68" s="58">
        <f t="shared" si="18"/>
        <v>-174769.2</v>
      </c>
      <c r="O68" s="58">
        <f t="shared" si="16"/>
        <v>-1299868.5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-399.9</v>
      </c>
      <c r="C70" s="35">
        <v>-249.4</v>
      </c>
      <c r="D70" s="35">
        <v>-176.3</v>
      </c>
      <c r="E70" s="19">
        <v>0</v>
      </c>
      <c r="F70" s="19">
        <v>0</v>
      </c>
      <c r="G70" s="35">
        <v>-301</v>
      </c>
      <c r="H70" s="19">
        <v>0</v>
      </c>
      <c r="I70" s="35">
        <v>-326.8</v>
      </c>
      <c r="J70" s="35">
        <v>-210.7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6"/>
        <v>-1664.1</v>
      </c>
      <c r="P70"/>
      <c r="Q70"/>
      <c r="R70"/>
    </row>
    <row r="71" spans="1:18" ht="18.75" customHeight="1">
      <c r="A71" s="12" t="s">
        <v>73</v>
      </c>
      <c r="B71" s="35">
        <v>-24191.8</v>
      </c>
      <c r="C71" s="35">
        <v>-8178.6</v>
      </c>
      <c r="D71" s="35">
        <v>-9503</v>
      </c>
      <c r="E71" s="19">
        <v>0</v>
      </c>
      <c r="F71" s="19">
        <v>0</v>
      </c>
      <c r="G71" s="35">
        <v>-12169</v>
      </c>
      <c r="H71" s="19">
        <v>0</v>
      </c>
      <c r="I71" s="35">
        <v>-10165.2</v>
      </c>
      <c r="J71" s="35">
        <v>-10676.9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6"/>
        <v>-74884.5</v>
      </c>
      <c r="P71"/>
      <c r="Q71"/>
      <c r="R71"/>
    </row>
    <row r="72" spans="1:18" ht="18.75" customHeight="1">
      <c r="A72" s="12" t="s">
        <v>74</v>
      </c>
      <c r="B72" s="35">
        <v>-37937.03</v>
      </c>
      <c r="C72" s="35">
        <v>-7618.52</v>
      </c>
      <c r="D72" s="35">
        <v>-19253.12</v>
      </c>
      <c r="E72" s="19">
        <v>0</v>
      </c>
      <c r="F72" s="19">
        <v>0</v>
      </c>
      <c r="G72" s="35">
        <v>-87215.77</v>
      </c>
      <c r="H72" s="19">
        <v>0</v>
      </c>
      <c r="I72" s="35">
        <v>-63893.84</v>
      </c>
      <c r="J72" s="35">
        <v>-55461.59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6"/>
        <v>-271379.87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-14510.95</v>
      </c>
      <c r="C74" s="58">
        <f t="shared" si="19"/>
        <v>-25178.18</v>
      </c>
      <c r="D74" s="35">
        <f t="shared" si="19"/>
        <v>-22056.3</v>
      </c>
      <c r="E74" s="35">
        <f t="shared" si="19"/>
        <v>-67522.78</v>
      </c>
      <c r="F74" s="35">
        <f t="shared" si="19"/>
        <v>-10915.12</v>
      </c>
      <c r="G74" s="35">
        <f t="shared" si="19"/>
        <v>-14502.26</v>
      </c>
      <c r="H74" s="35">
        <f t="shared" si="19"/>
        <v>-10758.12</v>
      </c>
      <c r="I74" s="35">
        <f t="shared" si="19"/>
        <v>-8812.85</v>
      </c>
      <c r="J74" s="35">
        <f t="shared" si="19"/>
        <v>-12577.14</v>
      </c>
      <c r="K74" s="35">
        <f t="shared" si="19"/>
        <v>-4133.33</v>
      </c>
      <c r="L74" s="35">
        <f t="shared" si="19"/>
        <v>-4133.33</v>
      </c>
      <c r="M74" s="35">
        <f t="shared" si="19"/>
        <v>-8399.52</v>
      </c>
      <c r="N74" s="58">
        <f t="shared" si="19"/>
        <v>-14319.04</v>
      </c>
      <c r="O74" s="58">
        <f t="shared" si="16"/>
        <v>-217818.91999999998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-1067.5</v>
      </c>
      <c r="E77" s="35">
        <v>-2488.97</v>
      </c>
      <c r="F77" s="19">
        <v>0</v>
      </c>
      <c r="G77" s="19">
        <v>0</v>
      </c>
      <c r="H77" s="35">
        <v>-380.5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-3936.97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-14510.95</v>
      </c>
      <c r="C79" s="35">
        <v>-21065.23</v>
      </c>
      <c r="D79" s="35">
        <v>-19913.8</v>
      </c>
      <c r="E79" s="35">
        <v>-5033.81</v>
      </c>
      <c r="F79" s="35">
        <v>-10377.62</v>
      </c>
      <c r="G79" s="35">
        <v>-13964.76</v>
      </c>
      <c r="H79" s="35">
        <v>-10377.62</v>
      </c>
      <c r="I79" s="35">
        <v>-8812.85</v>
      </c>
      <c r="J79" s="35">
        <v>-12577.14</v>
      </c>
      <c r="K79" s="35">
        <v>-4133.33</v>
      </c>
      <c r="L79" s="35">
        <v>-4133.33</v>
      </c>
      <c r="M79" s="35">
        <v>-8399.52</v>
      </c>
      <c r="N79" s="35">
        <v>-14319.04</v>
      </c>
      <c r="O79" s="58">
        <f>SUM(B79:N79)</f>
        <v>-147619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2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58">
        <v>-4092.92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58">
        <f t="shared" si="21"/>
        <v>-4092.92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1551277.47</v>
      </c>
      <c r="C114" s="24">
        <f t="shared" si="23"/>
        <v>2339622.96</v>
      </c>
      <c r="D114" s="24">
        <f t="shared" si="23"/>
        <v>2605041.7800000003</v>
      </c>
      <c r="E114" s="24">
        <f t="shared" si="23"/>
        <v>456072.86</v>
      </c>
      <c r="F114" s="24">
        <f t="shared" si="23"/>
        <v>906093.6200000001</v>
      </c>
      <c r="G114" s="24">
        <f t="shared" si="23"/>
        <v>1497440.78</v>
      </c>
      <c r="H114" s="24">
        <f aca="true" t="shared" si="24" ref="H114:M114">+H115+H116</f>
        <v>1172971.14</v>
      </c>
      <c r="I114" s="24">
        <f t="shared" si="24"/>
        <v>973086.24</v>
      </c>
      <c r="J114" s="24">
        <f t="shared" si="24"/>
        <v>1362672.6400000001</v>
      </c>
      <c r="K114" s="24">
        <f t="shared" si="24"/>
        <v>474691.04999999993</v>
      </c>
      <c r="L114" s="24">
        <f t="shared" si="24"/>
        <v>405364.13999999996</v>
      </c>
      <c r="M114" s="24">
        <f t="shared" si="24"/>
        <v>914419.04</v>
      </c>
      <c r="N114" s="24">
        <f>+N115+N116</f>
        <v>1441737.49</v>
      </c>
      <c r="O114" s="42">
        <f t="shared" si="22"/>
        <v>16100491.210000003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1534534.8</v>
      </c>
      <c r="C115" s="24">
        <f t="shared" si="25"/>
        <v>2316460.41</v>
      </c>
      <c r="D115" s="24">
        <f t="shared" si="25"/>
        <v>2590186.49</v>
      </c>
      <c r="E115" s="24">
        <f t="shared" si="25"/>
        <v>456072.86</v>
      </c>
      <c r="F115" s="24">
        <f t="shared" si="25"/>
        <v>892603.1200000001</v>
      </c>
      <c r="G115" s="24">
        <f t="shared" si="25"/>
        <v>1474336.68</v>
      </c>
      <c r="H115" s="24">
        <f aca="true" t="shared" si="26" ref="H115:M115">+H50+H67+H74+H111</f>
        <v>1172971.14</v>
      </c>
      <c r="I115" s="24">
        <f t="shared" si="26"/>
        <v>962418.6</v>
      </c>
      <c r="J115" s="24">
        <f t="shared" si="26"/>
        <v>1352226.1500000001</v>
      </c>
      <c r="K115" s="24">
        <f t="shared" si="26"/>
        <v>473178.68999999994</v>
      </c>
      <c r="L115" s="24">
        <f t="shared" si="26"/>
        <v>397502.16</v>
      </c>
      <c r="M115" s="24">
        <f t="shared" si="26"/>
        <v>912954.37</v>
      </c>
      <c r="N115" s="24">
        <f>+N50+N67+N74+N111</f>
        <v>1425668.64</v>
      </c>
      <c r="O115" s="42">
        <f t="shared" si="22"/>
        <v>15961114.110000001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14855.29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139377.1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19"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/>
      <c r="L121" s="41"/>
      <c r="M121" s="41"/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18"/>
      <c r="M122" s="18"/>
      <c r="N122" s="18">
        <v>0</v>
      </c>
      <c r="O122" s="39">
        <f>SUM(O123:O148)</f>
        <v>16100491.200000001</v>
      </c>
      <c r="P122" s="46"/>
    </row>
    <row r="123" spans="1:15" ht="18.75" customHeight="1">
      <c r="A123" s="26" t="s">
        <v>120</v>
      </c>
      <c r="B123" s="27">
        <v>207058.78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/>
      <c r="L123" s="18"/>
      <c r="M123" s="18"/>
      <c r="N123" s="18">
        <v>0</v>
      </c>
      <c r="O123" s="39">
        <f aca="true" t="shared" si="29" ref="O123:O143">SUM(B123:N123)</f>
        <v>207058.78</v>
      </c>
    </row>
    <row r="124" spans="1:15" ht="18.75" customHeight="1">
      <c r="A124" s="26" t="s">
        <v>121</v>
      </c>
      <c r="B124" s="27">
        <v>1344218.69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/>
      <c r="L124" s="18"/>
      <c r="M124" s="18"/>
      <c r="N124" s="18">
        <v>0</v>
      </c>
      <c r="O124" s="39">
        <f t="shared" si="29"/>
        <v>1344218.69</v>
      </c>
    </row>
    <row r="125" spans="1:15" ht="18.75" customHeight="1">
      <c r="A125" s="26" t="s">
        <v>122</v>
      </c>
      <c r="B125" s="38">
        <v>0</v>
      </c>
      <c r="C125" s="27">
        <v>2339622.96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/>
      <c r="L125" s="18"/>
      <c r="M125" s="18"/>
      <c r="N125" s="18">
        <v>0</v>
      </c>
      <c r="O125" s="39">
        <f t="shared" si="29"/>
        <v>2339622.96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2605041.78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/>
      <c r="L126" s="18"/>
      <c r="M126" s="18"/>
      <c r="N126" s="18">
        <v>0</v>
      </c>
      <c r="O126" s="39">
        <f t="shared" si="29"/>
        <v>2605041.78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/>
      <c r="L127" s="18"/>
      <c r="M127" s="18"/>
      <c r="N127" s="1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1497440.78</v>
      </c>
      <c r="H128" s="38">
        <v>0</v>
      </c>
      <c r="I128" s="38">
        <v>0</v>
      </c>
      <c r="J128" s="38">
        <v>0</v>
      </c>
      <c r="K128" s="18"/>
      <c r="L128" s="18"/>
      <c r="M128" s="18"/>
      <c r="N128" s="18">
        <v>0</v>
      </c>
      <c r="O128" s="39">
        <f t="shared" si="29"/>
        <v>1497440.78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/>
      <c r="L129" s="18"/>
      <c r="M129" s="18"/>
      <c r="N129" s="1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/>
      <c r="L130" s="18"/>
      <c r="M130" s="18"/>
      <c r="N130" s="1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/>
      <c r="L131" s="18"/>
      <c r="M131" s="18"/>
      <c r="N131" s="1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/>
      <c r="L132" s="18"/>
      <c r="M132" s="18"/>
      <c r="N132" s="1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18"/>
      <c r="L133" s="18"/>
      <c r="M133" s="18"/>
      <c r="N133" s="18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/>
      <c r="L134" s="18"/>
      <c r="M134" s="18"/>
      <c r="N134" s="1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/>
      <c r="L135" s="18"/>
      <c r="M135" s="18"/>
      <c r="N135" s="1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/>
      <c r="L136" s="18"/>
      <c r="M136" s="18"/>
      <c r="N136" s="1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/>
      <c r="L137" s="18"/>
      <c r="M137" s="18"/>
      <c r="N137" s="1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/>
      <c r="L138" s="18"/>
      <c r="M138" s="18"/>
      <c r="N138" s="1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/>
      <c r="L139" s="18"/>
      <c r="M139" s="18"/>
      <c r="N139" s="27">
        <v>527404.36</v>
      </c>
      <c r="O139" s="39">
        <f t="shared" si="29"/>
        <v>527404.36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/>
      <c r="L140" s="18"/>
      <c r="M140" s="18"/>
      <c r="N140" s="27">
        <v>914333.13</v>
      </c>
      <c r="O140" s="39">
        <f t="shared" si="29"/>
        <v>914333.13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456072.86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/>
      <c r="L141" s="18"/>
      <c r="M141" s="18"/>
      <c r="N141" s="38">
        <v>0</v>
      </c>
      <c r="O141" s="39">
        <f t="shared" si="29"/>
        <v>456072.86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906093.62</v>
      </c>
      <c r="G142" s="38">
        <v>0</v>
      </c>
      <c r="H142" s="38">
        <v>0</v>
      </c>
      <c r="I142" s="38">
        <v>0</v>
      </c>
      <c r="J142" s="38">
        <v>0</v>
      </c>
      <c r="K142" s="18"/>
      <c r="L142" s="18"/>
      <c r="M142" s="18"/>
      <c r="N142" s="38">
        <v>0</v>
      </c>
      <c r="O142" s="39">
        <f t="shared" si="29"/>
        <v>906093.62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1172971.14</v>
      </c>
      <c r="I143" s="38">
        <v>0</v>
      </c>
      <c r="J143" s="38">
        <v>0</v>
      </c>
      <c r="K143" s="18"/>
      <c r="L143" s="18"/>
      <c r="M143" s="18"/>
      <c r="N143" s="38">
        <v>0</v>
      </c>
      <c r="O143" s="39">
        <f t="shared" si="29"/>
        <v>1172971.14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973086.24</v>
      </c>
      <c r="J144" s="38">
        <v>0</v>
      </c>
      <c r="K144" s="18"/>
      <c r="L144" s="18"/>
      <c r="M144" s="18"/>
      <c r="N144" s="38">
        <v>0</v>
      </c>
      <c r="O144" s="39">
        <f>SUM(B144:N144)</f>
        <v>973086.24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1362672.64</v>
      </c>
      <c r="K145" s="18"/>
      <c r="L145" s="18"/>
      <c r="M145" s="18"/>
      <c r="N145" s="38">
        <v>0</v>
      </c>
      <c r="O145" s="39">
        <f>SUM(B145:N145)</f>
        <v>1362672.64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474691.05</v>
      </c>
      <c r="L146" s="18"/>
      <c r="M146" s="18"/>
      <c r="N146" s="38">
        <v>0</v>
      </c>
      <c r="O146" s="39">
        <f>SUM(B146:N146)</f>
        <v>474691.05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18"/>
      <c r="L147" s="27">
        <v>405364.14</v>
      </c>
      <c r="M147" s="18"/>
      <c r="N147" s="38">
        <v>0</v>
      </c>
      <c r="O147" s="39">
        <f>SUM(B147:N147)</f>
        <v>405364.14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/>
      <c r="L148" s="75"/>
      <c r="M148" s="76">
        <v>914419.03</v>
      </c>
      <c r="N148" s="75">
        <v>0</v>
      </c>
      <c r="O148" s="40">
        <f>SUM(B148:N148)</f>
        <v>914419.03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2019-02-06T17:03:02Z</dcterms:modified>
  <cp:category/>
  <cp:version/>
  <cp:contentType/>
  <cp:contentStatus/>
</cp:coreProperties>
</file>