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<sst xmlns="http://schemas.openxmlformats.org/spreadsheetml/2006/main" count="161" uniqueCount="156">
  <si>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</si>
  <si>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</si>
  <si>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</si>
  <si>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</si>
  <si>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</si>
  <si>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</si>
  <si>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</si>
  <si>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</si>
  <si>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</si>
  <si>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</si>
  <si>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</si>
  <si>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</si>
  <si>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</si>
  <si>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</si>
  <si>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</si>
  <si>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</si>
  <si>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</si>
  <si>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</si>
  <si>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</si>
  <si>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</si>
  <si>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</si>
  <si>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</si>
  <si>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</si>
  <si>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</si>
  <si>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</si>
  <si>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</si>
  <si>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</si>
  <si>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</si>
  <si>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</si>
  <si>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</si>
  <si>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</si>
  <si>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</si>
  <si>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</si>
  <si>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</si>
  <si>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</si>
  <si>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</si>
  <si>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</si>
  <si>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</si>
  <si>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</si>
  <si>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</si>
  <si>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</si>
  <si>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</si>
  <si>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</si>
  <si>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</si>
  <si>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</si>
  <si>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</si>
  <si>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</si>
  <si>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</si>
  <si>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</si>
  <si>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</si>
  <si>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</si>
  <si>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</si>
  <si>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</si>
  <si>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</si>
  <si>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</si>
  <si>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</si>
  <si>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</si>
  <si>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</si>
  <si>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</si>
  <si>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</si>
  <si>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</si>
  <si>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</si>
  <si>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</si>
  <si>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</si>
  <si>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</si>
  <si>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</si>
  <si>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</si>
  <si>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</si>
  <si>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</si>
  <si>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</si>
  <si>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</si>
  <si>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</si>
  <si>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</si>
  <si>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</si>
  <si>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</si>
  <si>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</si>
  <si>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</si>
  <si>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</si>
  <si>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</si>
  <si>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</si>
  <si>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</si>
  <si>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</si>
  <si>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</si>
  <si>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</si>
  <si>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</si>
  <si>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</si>
  <si>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</si>
  <si>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</si>
  <si>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</si>
  <si>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</si>
  <si>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</si>
  <si>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</si>
  <si>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</si>
  <si>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</si>
  <si>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</si>
  <si>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</si>
  <si>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</si>
  <si>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</si>
  <si>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</si>
  <si>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</si>
  <si>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</si>
  <si>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</si>
  <si>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</si>
  <si>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</si>
  <si>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</si>
  <si>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</si>
  <si>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</si>
  <si>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</si>
  <si>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</si>
  <si>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</si>
  <si>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</si>
  <si>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</si>
  <si>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</si>
  <si>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</si>
  <si>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</si>
  <si>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</si>
  <si>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</si>
  <si>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</si>
  <si>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</si>
  <si>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</si>
  <si>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</si>
  <si>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</si>
  <si>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</si>
  <si>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</si>
  <si>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</si>
  <si>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</si>
  <si>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</si>
  <si>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</si>
  <si>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</si>
  <si>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</si>
  <si>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</si>
  <si>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</si>
  <si>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</si>
  <si>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</si>
  <si>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</si>
  <si>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</si>
  <si>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</si>
  <si>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</si>
  <si>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</si>
  <si>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</si>
  <si>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</si>
  <si>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</si>
  <si>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</si>
  <si>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</si>
  <si>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</si>
  <si>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</si>
  <si>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</si>
  <si>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</si>
  <si>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</si>
  <si>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</si>
  <si>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</si>
  <si>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</si>
  <si>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</si>
  <si>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</si>
  <si>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</si>
  <si>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29/01/19 - VENCIMENTO 05/02/19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</si>
</sst>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15" xfId="46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1">
      <c r="A2" s="77" t="s">
        <v>155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8" t="s">
        <v>12</v>
      </c>
      <c r="B4" s="80" t="s">
        <v>31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79" t="s">
        <v>13</v>
      </c>
    </row>
    <row r="5" spans="1:15" ht="38.25">
      <c r="A5" s="78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8"/>
    </row>
    <row r="6" spans="1:15" ht="18.75" customHeight="1">
      <c r="A6" s="78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8"/>
    </row>
    <row r="7" spans="1:18" ht="17.25" customHeight="1">
      <c r="A7" s="8" t="s">
        <v>25</v>
      </c>
      <c r="B7" s="9">
        <f aca="true" t="shared" si="0" ref="B7:O7">+B8+B20+B24+B27</f>
        <v>518704</v>
      </c>
      <c r="C7" s="9">
        <f t="shared" si="0"/>
        <v>671903</v>
      </c>
      <c r="D7" s="9">
        <f t="shared" si="0"/>
        <v>669886</v>
      </c>
      <c r="E7" s="9">
        <f>+E8+E20+E24+E27</f>
        <v>105547</v>
      </c>
      <c r="F7" s="9">
        <f>+F8+F20+F24+F27</f>
        <v>274687</v>
      </c>
      <c r="G7" s="9">
        <f t="shared" si="0"/>
        <v>452984</v>
      </c>
      <c r="H7" s="9">
        <f t="shared" si="0"/>
        <v>323794</v>
      </c>
      <c r="I7" s="9">
        <f t="shared" si="0"/>
        <v>275930</v>
      </c>
      <c r="J7" s="9">
        <f t="shared" si="0"/>
        <v>442386</v>
      </c>
      <c r="K7" s="9">
        <f t="shared" si="0"/>
        <v>146056</v>
      </c>
      <c r="L7" s="9">
        <f t="shared" si="0"/>
        <v>141799</v>
      </c>
      <c r="M7" s="9">
        <f t="shared" si="0"/>
        <v>271693</v>
      </c>
      <c r="N7" s="9">
        <f t="shared" si="0"/>
        <v>451486</v>
      </c>
      <c r="O7" s="9">
        <f t="shared" si="0"/>
        <v>4746855</v>
      </c>
      <c r="P7" s="44"/>
      <c r="Q7"/>
      <c r="R7"/>
    </row>
    <row r="8" spans="1:18" ht="17.25" customHeight="1">
      <c r="A8" s="10" t="s">
        <v>36</v>
      </c>
      <c r="B8" s="11">
        <f>B9+B12+B16</f>
        <v>277782</v>
      </c>
      <c r="C8" s="11">
        <f aca="true" t="shared" si="1" ref="C8:N8">C9+C12+C16</f>
        <v>370488</v>
      </c>
      <c r="D8" s="11">
        <f t="shared" si="1"/>
        <v>343342</v>
      </c>
      <c r="E8" s="11">
        <f>E9+E12+E16</f>
        <v>51600</v>
      </c>
      <c r="F8" s="11">
        <f>F9+F12+F16</f>
        <v>144103</v>
      </c>
      <c r="G8" s="11">
        <f t="shared" si="1"/>
        <v>248527</v>
      </c>
      <c r="H8" s="11">
        <f t="shared" si="1"/>
        <v>182242</v>
      </c>
      <c r="I8" s="11">
        <f t="shared" si="1"/>
        <v>130888</v>
      </c>
      <c r="J8" s="11">
        <f t="shared" si="1"/>
        <v>228937</v>
      </c>
      <c r="K8" s="11">
        <f t="shared" si="1"/>
        <v>78391</v>
      </c>
      <c r="L8" s="11">
        <f t="shared" si="1"/>
        <v>75738</v>
      </c>
      <c r="M8" s="11">
        <f t="shared" si="1"/>
        <v>137522</v>
      </c>
      <c r="N8" s="11">
        <f t="shared" si="1"/>
        <v>259212</v>
      </c>
      <c r="O8" s="11">
        <f aca="true" t="shared" si="2" ref="O8:O27">SUM(B8:N8)</f>
        <v>2528772</v>
      </c>
      <c r="P8"/>
      <c r="Q8"/>
      <c r="R8"/>
    </row>
    <row r="9" spans="1:18" ht="17.25" customHeight="1">
      <c r="A9" s="15" t="s">
        <v>14</v>
      </c>
      <c r="B9" s="13">
        <f>+B10+B11</f>
        <v>35501</v>
      </c>
      <c r="C9" s="13">
        <f aca="true" t="shared" si="3" ref="C9:N9">+C10+C11</f>
        <v>48001</v>
      </c>
      <c r="D9" s="13">
        <f t="shared" si="3"/>
        <v>42329</v>
      </c>
      <c r="E9" s="13">
        <f>+E10+E11</f>
        <v>7482</v>
      </c>
      <c r="F9" s="13">
        <f>+F10+F11</f>
        <v>15881</v>
      </c>
      <c r="G9" s="13">
        <f t="shared" si="3"/>
        <v>30639</v>
      </c>
      <c r="H9" s="13">
        <f t="shared" si="3"/>
        <v>21981</v>
      </c>
      <c r="I9" s="13">
        <f t="shared" si="3"/>
        <v>11575</v>
      </c>
      <c r="J9" s="13">
        <f t="shared" si="3"/>
        <v>17959</v>
      </c>
      <c r="K9" s="13">
        <f t="shared" si="3"/>
        <v>6048</v>
      </c>
      <c r="L9" s="13">
        <f t="shared" si="3"/>
        <v>7654</v>
      </c>
      <c r="M9" s="13">
        <f t="shared" si="3"/>
        <v>8786</v>
      </c>
      <c r="N9" s="13">
        <f t="shared" si="3"/>
        <v>39162</v>
      </c>
      <c r="O9" s="11">
        <f t="shared" si="2"/>
        <v>292998</v>
      </c>
      <c r="P9"/>
      <c r="Q9"/>
      <c r="R9"/>
    </row>
    <row r="10" spans="1:18" ht="17.25" customHeight="1">
      <c r="A10" s="29" t="s">
        <v>15</v>
      </c>
      <c r="B10" s="13">
        <v>35501</v>
      </c>
      <c r="C10" s="13">
        <v>48001</v>
      </c>
      <c r="D10" s="13">
        <v>42329</v>
      </c>
      <c r="E10" s="13">
        <v>7482</v>
      </c>
      <c r="F10" s="13">
        <v>15881</v>
      </c>
      <c r="G10" s="13">
        <v>30639</v>
      </c>
      <c r="H10" s="13">
        <v>21981</v>
      </c>
      <c r="I10" s="13">
        <v>11575</v>
      </c>
      <c r="J10" s="13">
        <v>17959</v>
      </c>
      <c r="K10" s="13">
        <v>6048</v>
      </c>
      <c r="L10" s="13">
        <v>7654</v>
      </c>
      <c r="M10" s="13">
        <v>8786</v>
      </c>
      <c r="N10" s="13">
        <v>39162</v>
      </c>
      <c r="O10" s="11">
        <f t="shared" si="2"/>
        <v>292998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231748</v>
      </c>
      <c r="C12" s="17">
        <f t="shared" si="4"/>
        <v>307794</v>
      </c>
      <c r="D12" s="17">
        <f t="shared" si="4"/>
        <v>287869</v>
      </c>
      <c r="E12" s="17">
        <f>SUM(E13:E15)</f>
        <v>41766</v>
      </c>
      <c r="F12" s="17">
        <f>SUM(F13:F15)</f>
        <v>122643</v>
      </c>
      <c r="G12" s="17">
        <f t="shared" si="4"/>
        <v>208336</v>
      </c>
      <c r="H12" s="17">
        <f t="shared" si="4"/>
        <v>152653</v>
      </c>
      <c r="I12" s="17">
        <f t="shared" si="4"/>
        <v>112789</v>
      </c>
      <c r="J12" s="17">
        <f t="shared" si="4"/>
        <v>200603</v>
      </c>
      <c r="K12" s="17">
        <f t="shared" si="4"/>
        <v>68263</v>
      </c>
      <c r="L12" s="17">
        <f t="shared" si="4"/>
        <v>64755</v>
      </c>
      <c r="M12" s="17">
        <f t="shared" si="4"/>
        <v>121845</v>
      </c>
      <c r="N12" s="17">
        <f t="shared" si="4"/>
        <v>210027</v>
      </c>
      <c r="O12" s="11">
        <f t="shared" si="2"/>
        <v>2131091</v>
      </c>
      <c r="P12"/>
      <c r="Q12"/>
      <c r="R12"/>
    </row>
    <row r="13" spans="1:18" s="61" customFormat="1" ht="17.25" customHeight="1">
      <c r="A13" s="66" t="s">
        <v>17</v>
      </c>
      <c r="B13" s="67">
        <v>121728</v>
      </c>
      <c r="C13" s="67">
        <v>171417</v>
      </c>
      <c r="D13" s="67">
        <v>165516</v>
      </c>
      <c r="E13" s="67">
        <v>25563</v>
      </c>
      <c r="F13" s="67">
        <v>70142</v>
      </c>
      <c r="G13" s="67">
        <v>114111</v>
      </c>
      <c r="H13" s="67">
        <v>81679</v>
      </c>
      <c r="I13" s="67">
        <v>64448</v>
      </c>
      <c r="J13" s="67">
        <v>102349</v>
      </c>
      <c r="K13" s="67">
        <v>34886</v>
      </c>
      <c r="L13" s="67">
        <v>34124</v>
      </c>
      <c r="M13" s="67">
        <v>64193</v>
      </c>
      <c r="N13" s="67">
        <v>109683</v>
      </c>
      <c r="O13" s="68">
        <f t="shared" si="2"/>
        <v>1159839</v>
      </c>
      <c r="P13" s="69"/>
      <c r="Q13" s="70"/>
      <c r="R13"/>
    </row>
    <row r="14" spans="1:18" s="61" customFormat="1" ht="17.25" customHeight="1">
      <c r="A14" s="66" t="s">
        <v>18</v>
      </c>
      <c r="B14" s="67">
        <v>107458</v>
      </c>
      <c r="C14" s="67">
        <v>132724</v>
      </c>
      <c r="D14" s="67">
        <v>119911</v>
      </c>
      <c r="E14" s="67">
        <v>15610</v>
      </c>
      <c r="F14" s="67">
        <v>51595</v>
      </c>
      <c r="G14" s="67">
        <v>91718</v>
      </c>
      <c r="H14" s="67">
        <v>69656</v>
      </c>
      <c r="I14" s="67">
        <v>47493</v>
      </c>
      <c r="J14" s="67">
        <v>96610</v>
      </c>
      <c r="K14" s="67">
        <v>32818</v>
      </c>
      <c r="L14" s="67">
        <v>30049</v>
      </c>
      <c r="M14" s="67">
        <v>56909</v>
      </c>
      <c r="N14" s="67">
        <v>96825</v>
      </c>
      <c r="O14" s="68">
        <f t="shared" si="2"/>
        <v>949376</v>
      </c>
      <c r="P14" s="69"/>
      <c r="Q14"/>
      <c r="R14"/>
    </row>
    <row r="15" spans="1:18" ht="17.25" customHeight="1">
      <c r="A15" s="14" t="s">
        <v>19</v>
      </c>
      <c r="B15" s="13">
        <v>2562</v>
      </c>
      <c r="C15" s="13">
        <v>3653</v>
      </c>
      <c r="D15" s="13">
        <v>2442</v>
      </c>
      <c r="E15" s="13">
        <v>593</v>
      </c>
      <c r="F15" s="13">
        <v>906</v>
      </c>
      <c r="G15" s="13">
        <v>2507</v>
      </c>
      <c r="H15" s="13">
        <v>1318</v>
      </c>
      <c r="I15" s="13">
        <v>848</v>
      </c>
      <c r="J15" s="13">
        <v>1644</v>
      </c>
      <c r="K15" s="13">
        <v>559</v>
      </c>
      <c r="L15" s="13">
        <v>582</v>
      </c>
      <c r="M15" s="13">
        <v>743</v>
      </c>
      <c r="N15" s="13">
        <v>3519</v>
      </c>
      <c r="O15" s="11">
        <f t="shared" si="2"/>
        <v>21876</v>
      </c>
      <c r="P15"/>
      <c r="Q15"/>
      <c r="R15"/>
    </row>
    <row r="16" spans="1:15" ht="17.25" customHeight="1">
      <c r="A16" s="15" t="s">
        <v>32</v>
      </c>
      <c r="B16" s="13">
        <f>B17+B18+B19</f>
        <v>10533</v>
      </c>
      <c r="C16" s="13">
        <f aca="true" t="shared" si="5" ref="C16:N16">C17+C18+C19</f>
        <v>14693</v>
      </c>
      <c r="D16" s="13">
        <f t="shared" si="5"/>
        <v>13144</v>
      </c>
      <c r="E16" s="13">
        <f>E17+E18+E19</f>
        <v>2352</v>
      </c>
      <c r="F16" s="13">
        <f>F17+F18+F19</f>
        <v>5579</v>
      </c>
      <c r="G16" s="13">
        <f t="shared" si="5"/>
        <v>9552</v>
      </c>
      <c r="H16" s="13">
        <f t="shared" si="5"/>
        <v>7608</v>
      </c>
      <c r="I16" s="13">
        <f t="shared" si="5"/>
        <v>6524</v>
      </c>
      <c r="J16" s="13">
        <f t="shared" si="5"/>
        <v>10375</v>
      </c>
      <c r="K16" s="13">
        <f t="shared" si="5"/>
        <v>4080</v>
      </c>
      <c r="L16" s="13">
        <f t="shared" si="5"/>
        <v>3329</v>
      </c>
      <c r="M16" s="13">
        <f t="shared" si="5"/>
        <v>6891</v>
      </c>
      <c r="N16" s="13">
        <f t="shared" si="5"/>
        <v>10023</v>
      </c>
      <c r="O16" s="11">
        <f t="shared" si="2"/>
        <v>104683</v>
      </c>
    </row>
    <row r="17" spans="1:18" ht="17.25" customHeight="1">
      <c r="A17" s="14" t="s">
        <v>33</v>
      </c>
      <c r="B17" s="13">
        <v>10511</v>
      </c>
      <c r="C17" s="13">
        <v>14656</v>
      </c>
      <c r="D17" s="13">
        <v>13123</v>
      </c>
      <c r="E17" s="13">
        <v>2350</v>
      </c>
      <c r="F17" s="13">
        <v>5570</v>
      </c>
      <c r="G17" s="13">
        <v>9534</v>
      </c>
      <c r="H17" s="13">
        <v>7589</v>
      </c>
      <c r="I17" s="13">
        <v>6512</v>
      </c>
      <c r="J17" s="13">
        <v>10365</v>
      </c>
      <c r="K17" s="13">
        <v>4076</v>
      </c>
      <c r="L17" s="13">
        <v>3325</v>
      </c>
      <c r="M17" s="13">
        <v>6885</v>
      </c>
      <c r="N17" s="13">
        <v>10011</v>
      </c>
      <c r="O17" s="11">
        <f t="shared" si="2"/>
        <v>104507</v>
      </c>
      <c r="P17"/>
      <c r="Q17"/>
      <c r="R17"/>
    </row>
    <row r="18" spans="1:18" ht="17.25" customHeight="1">
      <c r="A18" s="14" t="s">
        <v>34</v>
      </c>
      <c r="B18" s="13">
        <v>6</v>
      </c>
      <c r="C18" s="13">
        <v>17</v>
      </c>
      <c r="D18" s="13">
        <v>10</v>
      </c>
      <c r="E18" s="13">
        <v>1</v>
      </c>
      <c r="F18" s="13">
        <v>3</v>
      </c>
      <c r="G18" s="13">
        <v>10</v>
      </c>
      <c r="H18" s="13">
        <v>8</v>
      </c>
      <c r="I18" s="13">
        <v>6</v>
      </c>
      <c r="J18" s="13">
        <v>7</v>
      </c>
      <c r="K18" s="13">
        <v>2</v>
      </c>
      <c r="L18" s="13">
        <v>2</v>
      </c>
      <c r="M18" s="13">
        <v>2</v>
      </c>
      <c r="N18" s="13">
        <v>9</v>
      </c>
      <c r="O18" s="11">
        <f t="shared" si="2"/>
        <v>83</v>
      </c>
      <c r="P18"/>
      <c r="Q18"/>
      <c r="R18"/>
    </row>
    <row r="19" spans="1:18" ht="17.25" customHeight="1">
      <c r="A19" s="14" t="s">
        <v>35</v>
      </c>
      <c r="B19" s="13">
        <v>16</v>
      </c>
      <c r="C19" s="13">
        <v>20</v>
      </c>
      <c r="D19" s="13">
        <v>11</v>
      </c>
      <c r="E19" s="13">
        <v>1</v>
      </c>
      <c r="F19" s="13">
        <v>6</v>
      </c>
      <c r="G19" s="13">
        <v>8</v>
      </c>
      <c r="H19" s="13">
        <v>11</v>
      </c>
      <c r="I19" s="13">
        <v>6</v>
      </c>
      <c r="J19" s="13">
        <v>3</v>
      </c>
      <c r="K19" s="13">
        <v>2</v>
      </c>
      <c r="L19" s="13">
        <v>2</v>
      </c>
      <c r="M19" s="13">
        <v>4</v>
      </c>
      <c r="N19" s="13">
        <v>3</v>
      </c>
      <c r="O19" s="11">
        <f t="shared" si="2"/>
        <v>93</v>
      </c>
      <c r="P19"/>
      <c r="Q19"/>
      <c r="R19"/>
    </row>
    <row r="20" spans="1:18" ht="17.25" customHeight="1">
      <c r="A20" s="16" t="s">
        <v>20</v>
      </c>
      <c r="B20" s="11">
        <f>+B21+B22+B23</f>
        <v>168078</v>
      </c>
      <c r="C20" s="11">
        <f aca="true" t="shared" si="6" ref="C20:N20">+C21+C22+C23</f>
        <v>193315</v>
      </c>
      <c r="D20" s="11">
        <f t="shared" si="6"/>
        <v>211738</v>
      </c>
      <c r="E20" s="11">
        <f>+E21+E22+E23</f>
        <v>33001</v>
      </c>
      <c r="F20" s="11">
        <f>+F21+F22+F23</f>
        <v>82787</v>
      </c>
      <c r="G20" s="11">
        <f t="shared" si="6"/>
        <v>131308</v>
      </c>
      <c r="H20" s="11">
        <f t="shared" si="6"/>
        <v>97331</v>
      </c>
      <c r="I20" s="11">
        <f t="shared" si="6"/>
        <v>110165</v>
      </c>
      <c r="J20" s="11">
        <f t="shared" si="6"/>
        <v>164793</v>
      </c>
      <c r="K20" s="11">
        <f t="shared" si="6"/>
        <v>53509</v>
      </c>
      <c r="L20" s="11">
        <f t="shared" si="6"/>
        <v>50142</v>
      </c>
      <c r="M20" s="11">
        <f t="shared" si="6"/>
        <v>103972</v>
      </c>
      <c r="N20" s="11">
        <f t="shared" si="6"/>
        <v>130405</v>
      </c>
      <c r="O20" s="11">
        <f t="shared" si="2"/>
        <v>1530544</v>
      </c>
      <c r="P20"/>
      <c r="Q20"/>
      <c r="R20"/>
    </row>
    <row r="21" spans="1:18" s="61" customFormat="1" ht="17.25" customHeight="1">
      <c r="A21" s="55" t="s">
        <v>21</v>
      </c>
      <c r="B21" s="67">
        <v>97702</v>
      </c>
      <c r="C21" s="67">
        <v>122580</v>
      </c>
      <c r="D21" s="67">
        <v>137656</v>
      </c>
      <c r="E21" s="67">
        <v>22003</v>
      </c>
      <c r="F21" s="67">
        <v>52725</v>
      </c>
      <c r="G21" s="67">
        <v>81089</v>
      </c>
      <c r="H21" s="67">
        <v>58248</v>
      </c>
      <c r="I21" s="67">
        <v>69305</v>
      </c>
      <c r="J21" s="67">
        <v>92801</v>
      </c>
      <c r="K21" s="67">
        <v>30449</v>
      </c>
      <c r="L21" s="67">
        <v>29356</v>
      </c>
      <c r="M21" s="67">
        <v>59500</v>
      </c>
      <c r="N21" s="67">
        <v>79764</v>
      </c>
      <c r="O21" s="68">
        <f t="shared" si="2"/>
        <v>933178</v>
      </c>
      <c r="P21" s="69"/>
      <c r="Q21"/>
      <c r="R21"/>
    </row>
    <row r="22" spans="1:18" s="61" customFormat="1" ht="17.25" customHeight="1">
      <c r="A22" s="55" t="s">
        <v>22</v>
      </c>
      <c r="B22" s="67">
        <v>69220</v>
      </c>
      <c r="C22" s="67">
        <v>69354</v>
      </c>
      <c r="D22" s="67">
        <v>72947</v>
      </c>
      <c r="E22" s="67">
        <v>10764</v>
      </c>
      <c r="F22" s="67">
        <v>29689</v>
      </c>
      <c r="G22" s="67">
        <v>49363</v>
      </c>
      <c r="H22" s="67">
        <v>38592</v>
      </c>
      <c r="I22" s="67">
        <v>40412</v>
      </c>
      <c r="J22" s="67">
        <v>71131</v>
      </c>
      <c r="K22" s="67">
        <v>22793</v>
      </c>
      <c r="L22" s="67">
        <v>20524</v>
      </c>
      <c r="M22" s="67">
        <v>44027</v>
      </c>
      <c r="N22" s="67">
        <v>49437</v>
      </c>
      <c r="O22" s="68">
        <f t="shared" si="2"/>
        <v>588253</v>
      </c>
      <c r="P22" s="69"/>
      <c r="Q22"/>
      <c r="R22"/>
    </row>
    <row r="23" spans="1:18" ht="17.25" customHeight="1">
      <c r="A23" s="12" t="s">
        <v>23</v>
      </c>
      <c r="B23" s="13">
        <v>1156</v>
      </c>
      <c r="C23" s="13">
        <v>1381</v>
      </c>
      <c r="D23" s="13">
        <v>1135</v>
      </c>
      <c r="E23" s="13">
        <v>234</v>
      </c>
      <c r="F23" s="13">
        <v>373</v>
      </c>
      <c r="G23" s="13">
        <v>856</v>
      </c>
      <c r="H23" s="13">
        <v>491</v>
      </c>
      <c r="I23" s="13">
        <v>448</v>
      </c>
      <c r="J23" s="13">
        <v>861</v>
      </c>
      <c r="K23" s="13">
        <v>267</v>
      </c>
      <c r="L23" s="13">
        <v>262</v>
      </c>
      <c r="M23" s="13">
        <v>445</v>
      </c>
      <c r="N23" s="13">
        <v>1204</v>
      </c>
      <c r="O23" s="11">
        <f t="shared" si="2"/>
        <v>9113</v>
      </c>
      <c r="P23"/>
      <c r="Q23"/>
      <c r="R23"/>
    </row>
    <row r="24" spans="1:18" ht="17.25" customHeight="1">
      <c r="A24" s="16" t="s">
        <v>24</v>
      </c>
      <c r="B24" s="13">
        <f>+B25+B26</f>
        <v>72844</v>
      </c>
      <c r="C24" s="13">
        <f aca="true" t="shared" si="7" ref="C24:N24">+C25+C26</f>
        <v>108100</v>
      </c>
      <c r="D24" s="13">
        <f t="shared" si="7"/>
        <v>114806</v>
      </c>
      <c r="E24" s="13">
        <f>+E25+E26</f>
        <v>20946</v>
      </c>
      <c r="F24" s="13">
        <f>+F25+F26</f>
        <v>47797</v>
      </c>
      <c r="G24" s="13">
        <f t="shared" si="7"/>
        <v>73149</v>
      </c>
      <c r="H24" s="13">
        <f t="shared" si="7"/>
        <v>44221</v>
      </c>
      <c r="I24" s="13">
        <f t="shared" si="7"/>
        <v>34877</v>
      </c>
      <c r="J24" s="13">
        <f t="shared" si="7"/>
        <v>48656</v>
      </c>
      <c r="K24" s="13">
        <f t="shared" si="7"/>
        <v>14156</v>
      </c>
      <c r="L24" s="13">
        <f t="shared" si="7"/>
        <v>15919</v>
      </c>
      <c r="M24" s="13">
        <f t="shared" si="7"/>
        <v>30199</v>
      </c>
      <c r="N24" s="13">
        <f t="shared" si="7"/>
        <v>57579</v>
      </c>
      <c r="O24" s="11">
        <f t="shared" si="2"/>
        <v>683249</v>
      </c>
      <c r="P24" s="45"/>
      <c r="Q24"/>
      <c r="R24"/>
    </row>
    <row r="25" spans="1:18" ht="17.25" customHeight="1">
      <c r="A25" s="12" t="s">
        <v>37</v>
      </c>
      <c r="B25" s="13">
        <v>72843</v>
      </c>
      <c r="C25" s="13">
        <v>108096</v>
      </c>
      <c r="D25" s="13">
        <v>114803</v>
      </c>
      <c r="E25" s="13">
        <v>20946</v>
      </c>
      <c r="F25" s="13">
        <v>47795</v>
      </c>
      <c r="G25" s="13">
        <v>73147</v>
      </c>
      <c r="H25" s="13">
        <v>44221</v>
      </c>
      <c r="I25" s="13">
        <v>34877</v>
      </c>
      <c r="J25" s="13">
        <v>48656</v>
      </c>
      <c r="K25" s="13">
        <v>14156</v>
      </c>
      <c r="L25" s="13">
        <v>15919</v>
      </c>
      <c r="M25" s="13">
        <v>30199</v>
      </c>
      <c r="N25" s="13">
        <v>57579</v>
      </c>
      <c r="O25" s="11">
        <f t="shared" si="2"/>
        <v>683237</v>
      </c>
      <c r="P25" s="44"/>
      <c r="Q25"/>
      <c r="R25"/>
    </row>
    <row r="26" spans="1:18" ht="17.25" customHeight="1">
      <c r="A26" s="12" t="s">
        <v>38</v>
      </c>
      <c r="B26" s="13">
        <v>1</v>
      </c>
      <c r="C26" s="13">
        <v>4</v>
      </c>
      <c r="D26" s="13">
        <v>3</v>
      </c>
      <c r="E26" s="13">
        <v>0</v>
      </c>
      <c r="F26" s="13">
        <v>2</v>
      </c>
      <c r="G26" s="13">
        <v>2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1">
        <f t="shared" si="2"/>
        <v>12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4290</v>
      </c>
      <c r="O27" s="11">
        <f t="shared" si="2"/>
        <v>4290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38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38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19962.01</v>
      </c>
      <c r="O37" s="23">
        <f>SUM(B37:N37)</f>
        <v>19962.01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f>ROUND(I57/I47,2)</f>
        <v>789</v>
      </c>
      <c r="J46" s="56">
        <f>ROUND(J57/J47,2)</f>
        <v>609</v>
      </c>
      <c r="K46" s="56">
        <f>ROUND(K57/K47,2)</f>
        <v>314</v>
      </c>
      <c r="L46" s="56">
        <f>ROUND(L57/L47,2)</f>
        <v>286</v>
      </c>
      <c r="M46" s="56">
        <f>ROUND(M57/M47,2)</f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3693009.74</v>
      </c>
      <c r="C49" s="22">
        <f aca="true" t="shared" si="11" ref="C49:N49">+C50+C62</f>
        <v>5399968.75</v>
      </c>
      <c r="D49" s="22">
        <f t="shared" si="11"/>
        <v>5938530.850000001</v>
      </c>
      <c r="E49" s="22">
        <f t="shared" si="11"/>
        <v>557150.95</v>
      </c>
      <c r="F49" s="22">
        <f t="shared" si="11"/>
        <v>945967.05</v>
      </c>
      <c r="G49" s="22">
        <f t="shared" si="11"/>
        <v>3453345.94</v>
      </c>
      <c r="H49" s="22">
        <f t="shared" si="11"/>
        <v>2608807.22</v>
      </c>
      <c r="I49" s="22">
        <f>+I50+I62</f>
        <v>2153290.5300000003</v>
      </c>
      <c r="J49" s="22">
        <f t="shared" si="11"/>
        <v>2813480.79</v>
      </c>
      <c r="K49" s="22">
        <f>+K50+K62</f>
        <v>943665.0199999999</v>
      </c>
      <c r="L49" s="22">
        <f>+L50+L62</f>
        <v>888503.91</v>
      </c>
      <c r="M49" s="22">
        <f>+M50+M62</f>
        <v>1756860.5899999999</v>
      </c>
      <c r="N49" s="22">
        <f t="shared" si="11"/>
        <v>3366184.93</v>
      </c>
      <c r="O49" s="22">
        <f>SUM(B49:N49)</f>
        <v>34518766.27</v>
      </c>
      <c r="P49"/>
      <c r="Q49"/>
      <c r="R49"/>
    </row>
    <row r="50" spans="1:18" ht="17.25" customHeight="1">
      <c r="A50" s="16" t="s">
        <v>57</v>
      </c>
      <c r="B50" s="23">
        <f>SUM(B51:B61)</f>
        <v>3676267.0700000003</v>
      </c>
      <c r="C50" s="23">
        <f aca="true" t="shared" si="12" ref="C50:N50">SUM(C51:C61)</f>
        <v>5376806.2</v>
      </c>
      <c r="D50" s="23">
        <f t="shared" si="12"/>
        <v>5923675.5600000005</v>
      </c>
      <c r="E50" s="23">
        <f t="shared" si="12"/>
        <v>557150.95</v>
      </c>
      <c r="F50" s="23">
        <f t="shared" si="12"/>
        <v>932476.55</v>
      </c>
      <c r="G50" s="23">
        <f t="shared" si="12"/>
        <v>3430241.84</v>
      </c>
      <c r="H50" s="23">
        <f t="shared" si="12"/>
        <v>2608807.22</v>
      </c>
      <c r="I50" s="23">
        <f>SUM(I51:I61)</f>
        <v>2142622.89</v>
      </c>
      <c r="J50" s="23">
        <f t="shared" si="12"/>
        <v>2803034.3</v>
      </c>
      <c r="K50" s="23">
        <f>SUM(K51:K61)</f>
        <v>942152.6599999999</v>
      </c>
      <c r="L50" s="23">
        <f>SUM(L51:L61)</f>
        <v>880641.93</v>
      </c>
      <c r="M50" s="23">
        <f>SUM(M51:M61)</f>
        <v>1755395.92</v>
      </c>
      <c r="N50" s="23">
        <f t="shared" si="12"/>
        <v>3350116.08</v>
      </c>
      <c r="O50" s="23">
        <f>SUM(B50:N50)</f>
        <v>34379389.17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1631012.86</v>
      </c>
      <c r="C51" s="23">
        <f t="shared" si="13"/>
        <v>2370003.45</v>
      </c>
      <c r="D51" s="23">
        <f t="shared" si="13"/>
        <v>2602708.08</v>
      </c>
      <c r="E51" s="23">
        <f t="shared" si="13"/>
        <v>557150.95</v>
      </c>
      <c r="F51" s="23">
        <f t="shared" si="13"/>
        <v>904269.6</v>
      </c>
      <c r="G51" s="23">
        <f t="shared" si="13"/>
        <v>1529908.16</v>
      </c>
      <c r="H51" s="23">
        <f t="shared" si="13"/>
        <v>1186186.94</v>
      </c>
      <c r="I51" s="23">
        <f t="shared" si="13"/>
        <v>942162.99</v>
      </c>
      <c r="J51" s="23">
        <f t="shared" si="13"/>
        <v>1285087.09</v>
      </c>
      <c r="K51" s="23">
        <f t="shared" si="13"/>
        <v>445339.35</v>
      </c>
      <c r="L51" s="23">
        <f t="shared" si="13"/>
        <v>387565.03</v>
      </c>
      <c r="M51" s="23">
        <f t="shared" si="13"/>
        <v>753160.17</v>
      </c>
      <c r="N51" s="23">
        <f t="shared" si="13"/>
        <v>1465162.37</v>
      </c>
      <c r="O51" s="23">
        <f>SUM(B51:N51)</f>
        <v>16059717.04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19962.01</v>
      </c>
      <c r="O55" s="23">
        <f aca="true" t="shared" si="14" ref="O55:O60">SUM(B55:N55)</f>
        <v>19962.01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1998152.1</v>
      </c>
      <c r="C58" s="36">
        <v>2938458.97</v>
      </c>
      <c r="D58" s="36">
        <v>3314581.72</v>
      </c>
      <c r="E58" s="19">
        <v>0</v>
      </c>
      <c r="F58" s="19">
        <v>0</v>
      </c>
      <c r="G58" s="36">
        <v>1896888.28</v>
      </c>
      <c r="H58" s="36">
        <v>1414076.87</v>
      </c>
      <c r="I58" s="36">
        <v>1197082.98</v>
      </c>
      <c r="J58" s="36">
        <v>1515340.69</v>
      </c>
      <c r="K58" s="36">
        <v>495469.39</v>
      </c>
      <c r="L58" s="36">
        <v>491852.82</v>
      </c>
      <c r="M58" s="36">
        <v>999980.19</v>
      </c>
      <c r="N58" s="36">
        <v>1820940.42</v>
      </c>
      <c r="O58" s="19">
        <f t="shared" si="14"/>
        <v>18082824.43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6638.81</v>
      </c>
      <c r="P59"/>
      <c r="Q59"/>
      <c r="R59"/>
    </row>
    <row r="60" spans="1:18" ht="17.25" customHeight="1">
      <c r="A60" s="12" t="s">
        <v>66</v>
      </c>
      <c r="B60" s="36">
        <v>43010.43</v>
      </c>
      <c r="C60" s="36">
        <v>62570.06</v>
      </c>
      <c r="D60" s="19">
        <v>0</v>
      </c>
      <c r="E60" s="19">
        <v>0</v>
      </c>
      <c r="F60" s="36">
        <v>25989.91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6">
        <v>40336.24</v>
      </c>
      <c r="O60" s="23">
        <f t="shared" si="14"/>
        <v>171906.63999999998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16742.67</v>
      </c>
      <c r="C62" s="36">
        <v>23162.55</v>
      </c>
      <c r="D62" s="36">
        <v>14855.29</v>
      </c>
      <c r="E62" s="19">
        <v>0</v>
      </c>
      <c r="F62" s="36">
        <v>13490.5</v>
      </c>
      <c r="G62" s="36">
        <v>23104.1</v>
      </c>
      <c r="H62" s="36">
        <v>0</v>
      </c>
      <c r="I62" s="36">
        <v>10667.64</v>
      </c>
      <c r="J62" s="36">
        <v>10446.49</v>
      </c>
      <c r="K62" s="36">
        <v>1512.36</v>
      </c>
      <c r="L62" s="36">
        <v>7861.98</v>
      </c>
      <c r="M62" s="36">
        <v>1464.67</v>
      </c>
      <c r="N62" s="36">
        <v>16068.85</v>
      </c>
      <c r="O62" s="36">
        <f>SUM(B62:N62)</f>
        <v>139377.1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-2206285.23</v>
      </c>
      <c r="C66" s="35">
        <f t="shared" si="15"/>
        <v>-3235084.53</v>
      </c>
      <c r="D66" s="35">
        <f t="shared" si="15"/>
        <v>-3555025.15</v>
      </c>
      <c r="E66" s="35">
        <f t="shared" si="15"/>
        <v>-115224.88</v>
      </c>
      <c r="F66" s="35">
        <f t="shared" si="15"/>
        <v>-99071.01000000001</v>
      </c>
      <c r="G66" s="35">
        <f t="shared" si="15"/>
        <v>-2078508.63</v>
      </c>
      <c r="H66" s="35">
        <f t="shared" si="15"/>
        <v>-1502998.76</v>
      </c>
      <c r="I66" s="35">
        <f t="shared" si="15"/>
        <v>-1283296.7</v>
      </c>
      <c r="J66" s="35">
        <f t="shared" si="15"/>
        <v>-1608021.74</v>
      </c>
      <c r="K66" s="35">
        <f t="shared" si="15"/>
        <v>-522114.88</v>
      </c>
      <c r="L66" s="35">
        <f t="shared" si="15"/>
        <v>-564684.1599999999</v>
      </c>
      <c r="M66" s="35">
        <f t="shared" si="15"/>
        <v>-1052723.22</v>
      </c>
      <c r="N66" s="35">
        <f t="shared" si="15"/>
        <v>-2024515.1600000001</v>
      </c>
      <c r="O66" s="35">
        <f aca="true" t="shared" si="16" ref="O66:O74">SUM(B66:N66)</f>
        <v>-19847554.05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-208902.59999999998</v>
      </c>
      <c r="C67" s="35">
        <f t="shared" si="17"/>
        <v>-214260.4</v>
      </c>
      <c r="D67" s="35">
        <f t="shared" si="17"/>
        <v>-207122.40000000002</v>
      </c>
      <c r="E67" s="35">
        <f t="shared" si="17"/>
        <v>-32172.6</v>
      </c>
      <c r="F67" s="35">
        <f t="shared" si="17"/>
        <v>-68288.3</v>
      </c>
      <c r="G67" s="35">
        <f t="shared" si="17"/>
        <v>-158171.2</v>
      </c>
      <c r="H67" s="35">
        <f t="shared" si="17"/>
        <v>-94681.7</v>
      </c>
      <c r="I67" s="35">
        <f t="shared" si="17"/>
        <v>-63201.4</v>
      </c>
      <c r="J67" s="35">
        <f t="shared" si="17"/>
        <v>-100030.9</v>
      </c>
      <c r="K67" s="35">
        <f t="shared" si="17"/>
        <v>-26006.4</v>
      </c>
      <c r="L67" s="35">
        <f t="shared" si="17"/>
        <v>-32912.2</v>
      </c>
      <c r="M67" s="35">
        <f t="shared" si="17"/>
        <v>-37779.8</v>
      </c>
      <c r="N67" s="35">
        <f t="shared" si="17"/>
        <v>-168396.6</v>
      </c>
      <c r="O67" s="35">
        <f t="shared" si="16"/>
        <v>-1411926.5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-152654.3</v>
      </c>
      <c r="C68" s="58">
        <f aca="true" t="shared" si="18" ref="C68:N68">-ROUND(C9*$D$3,2)</f>
        <v>-206404.3</v>
      </c>
      <c r="D68" s="58">
        <f t="shared" si="18"/>
        <v>-182014.7</v>
      </c>
      <c r="E68" s="58">
        <f t="shared" si="18"/>
        <v>-32172.6</v>
      </c>
      <c r="F68" s="58">
        <f t="shared" si="18"/>
        <v>-68288.3</v>
      </c>
      <c r="G68" s="58">
        <f t="shared" si="18"/>
        <v>-131747.7</v>
      </c>
      <c r="H68" s="58">
        <f>-ROUND((H9+H29)*$D$3,2)</f>
        <v>-94681.7</v>
      </c>
      <c r="I68" s="58">
        <f t="shared" si="18"/>
        <v>-49772.5</v>
      </c>
      <c r="J68" s="58">
        <f t="shared" si="18"/>
        <v>-77223.7</v>
      </c>
      <c r="K68" s="58">
        <f t="shared" si="18"/>
        <v>-26006.4</v>
      </c>
      <c r="L68" s="58">
        <f t="shared" si="18"/>
        <v>-32912.2</v>
      </c>
      <c r="M68" s="58">
        <f t="shared" si="18"/>
        <v>-37779.8</v>
      </c>
      <c r="N68" s="58">
        <f t="shared" si="18"/>
        <v>-168396.6</v>
      </c>
      <c r="O68" s="58">
        <f t="shared" si="16"/>
        <v>-1260054.8000000003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f t="shared" si="16"/>
        <v>0</v>
      </c>
      <c r="P70"/>
      <c r="Q70"/>
      <c r="R70"/>
    </row>
    <row r="71" spans="1:18" ht="18.75" customHeight="1">
      <c r="A71" s="12" t="s">
        <v>73</v>
      </c>
      <c r="B71" s="35">
        <v>-56248.3</v>
      </c>
      <c r="C71" s="35">
        <v>-7856.1</v>
      </c>
      <c r="D71" s="35">
        <v>-25107.7</v>
      </c>
      <c r="E71" s="19">
        <v>0</v>
      </c>
      <c r="F71" s="19">
        <v>0</v>
      </c>
      <c r="G71" s="35">
        <v>-26423.5</v>
      </c>
      <c r="H71" s="19">
        <v>0</v>
      </c>
      <c r="I71" s="35">
        <v>-13428.9</v>
      </c>
      <c r="J71" s="35">
        <v>-22807.2</v>
      </c>
      <c r="K71" s="19">
        <v>0</v>
      </c>
      <c r="L71" s="19">
        <v>0</v>
      </c>
      <c r="M71" s="19">
        <v>0</v>
      </c>
      <c r="N71" s="19">
        <v>0</v>
      </c>
      <c r="O71" s="35">
        <f t="shared" si="16"/>
        <v>-151871.7</v>
      </c>
      <c r="P71"/>
      <c r="Q71"/>
      <c r="R71"/>
    </row>
    <row r="72" spans="1:18" ht="18.75" customHeight="1">
      <c r="A72" s="12" t="s">
        <v>74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f t="shared" si="16"/>
        <v>0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58">
        <f aca="true" t="shared" si="19" ref="B74:N74">SUM(B75:B110)</f>
        <v>-1997382.6300000001</v>
      </c>
      <c r="C74" s="58">
        <f t="shared" si="19"/>
        <v>-3020824.13</v>
      </c>
      <c r="D74" s="35">
        <f t="shared" si="19"/>
        <v>-3347902.75</v>
      </c>
      <c r="E74" s="35">
        <f t="shared" si="19"/>
        <v>-83052.28</v>
      </c>
      <c r="F74" s="35">
        <f t="shared" si="19"/>
        <v>-30782.71</v>
      </c>
      <c r="G74" s="35">
        <f t="shared" si="19"/>
        <v>-1920337.43</v>
      </c>
      <c r="H74" s="35">
        <f t="shared" si="19"/>
        <v>-1408317.06</v>
      </c>
      <c r="I74" s="35">
        <f t="shared" si="19"/>
        <v>-1220095.3</v>
      </c>
      <c r="J74" s="35">
        <f t="shared" si="19"/>
        <v>-1507990.84</v>
      </c>
      <c r="K74" s="35">
        <f t="shared" si="19"/>
        <v>-496108.48</v>
      </c>
      <c r="L74" s="35">
        <f t="shared" si="19"/>
        <v>-531771.96</v>
      </c>
      <c r="M74" s="35">
        <f t="shared" si="19"/>
        <v>-1014943.42</v>
      </c>
      <c r="N74" s="58">
        <f t="shared" si="19"/>
        <v>-1856118.56</v>
      </c>
      <c r="O74" s="58">
        <f t="shared" si="16"/>
        <v>-18435627.55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-1067.75</v>
      </c>
      <c r="E77" s="35">
        <v>-2488.9</v>
      </c>
      <c r="F77" s="19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-3937.3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81</v>
      </c>
      <c r="B79" s="35">
        <v>-14510.95</v>
      </c>
      <c r="C79" s="35">
        <v>-21065.24</v>
      </c>
      <c r="D79" s="35">
        <v>-19913.81</v>
      </c>
      <c r="E79" s="35">
        <v>-5033.81</v>
      </c>
      <c r="F79" s="35">
        <v>-10377.62</v>
      </c>
      <c r="G79" s="35">
        <v>-13964.76</v>
      </c>
      <c r="H79" s="35">
        <v>-10377.62</v>
      </c>
      <c r="I79" s="35">
        <v>-8812.86</v>
      </c>
      <c r="J79" s="35">
        <v>-12577.14</v>
      </c>
      <c r="K79" s="35">
        <v>-4133.33</v>
      </c>
      <c r="L79" s="35">
        <v>-4133.33</v>
      </c>
      <c r="M79" s="35">
        <v>-8399.52</v>
      </c>
      <c r="N79" s="35">
        <v>-14319.06</v>
      </c>
      <c r="O79" s="58">
        <f>SUM(B79:N79)</f>
        <v>-147619.05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35">
        <v>-24682.63</v>
      </c>
      <c r="C81" s="35">
        <v>-120049.07</v>
      </c>
      <c r="D81" s="35">
        <v>-77556.11</v>
      </c>
      <c r="E81" s="35">
        <v>-15529.57</v>
      </c>
      <c r="F81" s="35">
        <v>-19867.59</v>
      </c>
      <c r="G81" s="35">
        <v>-46884.65</v>
      </c>
      <c r="H81" s="35">
        <v>-11763.45</v>
      </c>
      <c r="I81" s="35">
        <v>-38141.12</v>
      </c>
      <c r="J81" s="35">
        <v>-10379.83</v>
      </c>
      <c r="K81" s="35">
        <v>-6415.15</v>
      </c>
      <c r="L81" s="35">
        <v>-45622.86</v>
      </c>
      <c r="M81" s="35">
        <v>-26563.31</v>
      </c>
      <c r="N81" s="35">
        <v>-57277.89</v>
      </c>
      <c r="O81" s="35">
        <f aca="true" t="shared" si="20" ref="O81:O88">SUM(B81:N81)</f>
        <v>-500733.23000000004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t="shared" si="20"/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58">
        <v>-85975.25</v>
      </c>
      <c r="C100" s="58">
        <v>-126434.2</v>
      </c>
      <c r="D100" s="58">
        <v>-142617.77</v>
      </c>
      <c r="E100" s="19">
        <v>0</v>
      </c>
      <c r="F100" s="19">
        <v>0</v>
      </c>
      <c r="G100" s="58">
        <v>-81618.14</v>
      </c>
      <c r="H100" s="58">
        <v>-60844.03</v>
      </c>
      <c r="I100" s="58">
        <v>-51507.35</v>
      </c>
      <c r="J100" s="58">
        <v>-65201.14</v>
      </c>
      <c r="K100" s="58">
        <v>-21318.75</v>
      </c>
      <c r="L100" s="58">
        <v>-21163.14</v>
      </c>
      <c r="M100" s="58">
        <v>-43026.53</v>
      </c>
      <c r="N100" s="58">
        <v>-78350.3</v>
      </c>
      <c r="O100" s="58">
        <f t="shared" si="21"/>
        <v>-778056.6000000001</v>
      </c>
      <c r="P100" s="47"/>
      <c r="Q100"/>
      <c r="R100"/>
    </row>
    <row r="101" spans="1:18" ht="18.75" customHeight="1">
      <c r="A101" s="12" t="s">
        <v>103</v>
      </c>
      <c r="B101" s="58">
        <v>-1872213.8</v>
      </c>
      <c r="C101" s="58">
        <v>-2753255.59</v>
      </c>
      <c r="D101" s="58">
        <v>-3105672.31</v>
      </c>
      <c r="E101" s="19">
        <v>0</v>
      </c>
      <c r="F101" s="19">
        <v>0</v>
      </c>
      <c r="G101" s="58">
        <v>-1777332.38</v>
      </c>
      <c r="H101" s="58">
        <v>-1324951.31</v>
      </c>
      <c r="I101" s="58">
        <v>-1121633.97</v>
      </c>
      <c r="J101" s="58">
        <v>-1419832.73</v>
      </c>
      <c r="K101" s="58">
        <v>-464241.25</v>
      </c>
      <c r="L101" s="58">
        <v>-460852.63</v>
      </c>
      <c r="M101" s="58">
        <v>-936954.06</v>
      </c>
      <c r="N101" s="58">
        <v>-1706171.31</v>
      </c>
      <c r="O101" s="58">
        <f t="shared" si="21"/>
        <v>-16943111.34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1486724.51</v>
      </c>
      <c r="C114" s="24">
        <f t="shared" si="23"/>
        <v>2164884.2199999997</v>
      </c>
      <c r="D114" s="24">
        <f t="shared" si="23"/>
        <v>2383505.7</v>
      </c>
      <c r="E114" s="24">
        <f t="shared" si="23"/>
        <v>441926.06999999995</v>
      </c>
      <c r="F114" s="24">
        <f t="shared" si="23"/>
        <v>846896.04</v>
      </c>
      <c r="G114" s="24">
        <f t="shared" si="23"/>
        <v>1374837.3099999998</v>
      </c>
      <c r="H114" s="24">
        <f aca="true" t="shared" si="24" ref="H114:M114">+H115+H116</f>
        <v>1105808.46</v>
      </c>
      <c r="I114" s="24">
        <f t="shared" si="24"/>
        <v>869993.8300000002</v>
      </c>
      <c r="J114" s="24">
        <f t="shared" si="24"/>
        <v>1205459.0499999998</v>
      </c>
      <c r="K114" s="24">
        <f t="shared" si="24"/>
        <v>421550.1399999999</v>
      </c>
      <c r="L114" s="24">
        <f t="shared" si="24"/>
        <v>323819.7500000001</v>
      </c>
      <c r="M114" s="24">
        <f t="shared" si="24"/>
        <v>704137.3699999999</v>
      </c>
      <c r="N114" s="24">
        <f>+N115+N116</f>
        <v>1341669.77</v>
      </c>
      <c r="O114" s="42">
        <f t="shared" si="22"/>
        <v>14671212.219999997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1469981.84</v>
      </c>
      <c r="C115" s="24">
        <f t="shared" si="25"/>
        <v>2141721.67</v>
      </c>
      <c r="D115" s="24">
        <f t="shared" si="25"/>
        <v>2368650.41</v>
      </c>
      <c r="E115" s="24">
        <f t="shared" si="25"/>
        <v>441926.06999999995</v>
      </c>
      <c r="F115" s="24">
        <f t="shared" si="25"/>
        <v>833405.54</v>
      </c>
      <c r="G115" s="24">
        <f t="shared" si="25"/>
        <v>1351733.2099999997</v>
      </c>
      <c r="H115" s="24">
        <f aca="true" t="shared" si="26" ref="H115:M115">+H50+H67+H74+H111</f>
        <v>1105808.46</v>
      </c>
      <c r="I115" s="24">
        <f t="shared" si="26"/>
        <v>859326.1900000002</v>
      </c>
      <c r="J115" s="24">
        <f t="shared" si="26"/>
        <v>1195012.5599999998</v>
      </c>
      <c r="K115" s="24">
        <f t="shared" si="26"/>
        <v>420037.7799999999</v>
      </c>
      <c r="L115" s="24">
        <f t="shared" si="26"/>
        <v>315957.77000000014</v>
      </c>
      <c r="M115" s="24">
        <f t="shared" si="26"/>
        <v>702672.6999999998</v>
      </c>
      <c r="N115" s="24">
        <f>+N50+N67+N74+N111</f>
        <v>1325600.92</v>
      </c>
      <c r="O115" s="42">
        <f t="shared" si="22"/>
        <v>14531835.119999997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16742.67</v>
      </c>
      <c r="C116" s="24">
        <f t="shared" si="27"/>
        <v>23162.55</v>
      </c>
      <c r="D116" s="24">
        <f t="shared" si="27"/>
        <v>14855.29</v>
      </c>
      <c r="E116" s="24">
        <f t="shared" si="27"/>
        <v>0</v>
      </c>
      <c r="F116" s="24">
        <f t="shared" si="27"/>
        <v>13490.5</v>
      </c>
      <c r="G116" s="24">
        <f t="shared" si="27"/>
        <v>23104.1</v>
      </c>
      <c r="H116" s="24">
        <f aca="true" t="shared" si="28" ref="H116:M116">IF(+H62+H112+H117&lt;0,0,(H62+H112+H117))</f>
        <v>0</v>
      </c>
      <c r="I116" s="24">
        <f t="shared" si="28"/>
        <v>10667.64</v>
      </c>
      <c r="J116" s="24">
        <f t="shared" si="28"/>
        <v>10446.49</v>
      </c>
      <c r="K116" s="24">
        <f t="shared" si="28"/>
        <v>1512.36</v>
      </c>
      <c r="L116" s="24">
        <f t="shared" si="28"/>
        <v>7861.98</v>
      </c>
      <c r="M116" s="24">
        <f t="shared" si="28"/>
        <v>1464.67</v>
      </c>
      <c r="N116" s="24">
        <f>IF(+N62+N112+N117&lt;0,0,(N62+N112+N117))</f>
        <v>16068.85</v>
      </c>
      <c r="O116" s="42">
        <f t="shared" si="22"/>
        <v>139377.1</v>
      </c>
      <c r="P116" s="65"/>
    </row>
    <row r="117" spans="1:17" ht="18.75" customHeight="1">
      <c r="A117" s="16" t="s">
        <v>117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19"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39">
        <f>SUM(O123:O148)</f>
        <v>14671212.21</v>
      </c>
      <c r="P122" s="46"/>
    </row>
    <row r="123" spans="1:15" ht="18.75" customHeight="1">
      <c r="A123" s="26" t="s">
        <v>120</v>
      </c>
      <c r="B123" s="27">
        <v>180967.54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18">
        <v>0</v>
      </c>
      <c r="L123" s="18">
        <v>0</v>
      </c>
      <c r="M123" s="18">
        <v>0</v>
      </c>
      <c r="N123" s="18">
        <v>0</v>
      </c>
      <c r="O123" s="39">
        <f aca="true" t="shared" si="29" ref="O123:O143">SUM(B123:N123)</f>
        <v>180967.54</v>
      </c>
    </row>
    <row r="124" spans="1:15" ht="18.75" customHeight="1">
      <c r="A124" s="26" t="s">
        <v>121</v>
      </c>
      <c r="B124" s="27">
        <v>1305756.97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18">
        <v>0</v>
      </c>
      <c r="L124" s="18">
        <v>0</v>
      </c>
      <c r="M124" s="18">
        <v>0</v>
      </c>
      <c r="N124" s="18">
        <v>0</v>
      </c>
      <c r="O124" s="39">
        <f t="shared" si="29"/>
        <v>1305756.97</v>
      </c>
    </row>
    <row r="125" spans="1:15" ht="18.75" customHeight="1">
      <c r="A125" s="26" t="s">
        <v>122</v>
      </c>
      <c r="B125" s="38">
        <v>0</v>
      </c>
      <c r="C125" s="27">
        <v>2164884.22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18">
        <v>0</v>
      </c>
      <c r="L125" s="18">
        <v>0</v>
      </c>
      <c r="M125" s="18">
        <v>0</v>
      </c>
      <c r="N125" s="18">
        <v>0</v>
      </c>
      <c r="O125" s="39">
        <f t="shared" si="29"/>
        <v>2164884.22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2383505.69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18">
        <v>0</v>
      </c>
      <c r="L126" s="18">
        <v>0</v>
      </c>
      <c r="M126" s="18">
        <v>0</v>
      </c>
      <c r="N126" s="18">
        <v>0</v>
      </c>
      <c r="O126" s="39">
        <f t="shared" si="29"/>
        <v>2383505.69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18">
        <v>0</v>
      </c>
      <c r="L127" s="18">
        <v>0</v>
      </c>
      <c r="M127" s="18">
        <v>0</v>
      </c>
      <c r="N127" s="1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1374837.31</v>
      </c>
      <c r="H128" s="38">
        <v>0</v>
      </c>
      <c r="I128" s="38">
        <v>0</v>
      </c>
      <c r="J128" s="38">
        <v>0</v>
      </c>
      <c r="K128" s="18">
        <v>0</v>
      </c>
      <c r="L128" s="18">
        <v>0</v>
      </c>
      <c r="M128" s="18">
        <v>0</v>
      </c>
      <c r="N128" s="18">
        <v>0</v>
      </c>
      <c r="O128" s="39">
        <f t="shared" si="29"/>
        <v>1374837.31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18">
        <v>0</v>
      </c>
      <c r="L129" s="18">
        <v>0</v>
      </c>
      <c r="M129" s="18">
        <v>0</v>
      </c>
      <c r="N129" s="1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18">
        <v>0</v>
      </c>
      <c r="L130" s="18">
        <v>0</v>
      </c>
      <c r="M130" s="18">
        <v>0</v>
      </c>
      <c r="N130" s="1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18">
        <v>0</v>
      </c>
      <c r="L131" s="18">
        <v>0</v>
      </c>
      <c r="M131" s="18">
        <v>0</v>
      </c>
      <c r="N131" s="1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18">
        <v>0</v>
      </c>
      <c r="L132" s="18">
        <v>0</v>
      </c>
      <c r="M132" s="18">
        <v>0</v>
      </c>
      <c r="N132" s="1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38">
        <v>0</v>
      </c>
      <c r="K133" s="18">
        <v>0</v>
      </c>
      <c r="L133" s="18">
        <v>0</v>
      </c>
      <c r="M133" s="18">
        <v>0</v>
      </c>
      <c r="N133" s="18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18">
        <v>0</v>
      </c>
      <c r="L134" s="18">
        <v>0</v>
      </c>
      <c r="M134" s="18">
        <v>0</v>
      </c>
      <c r="N134" s="1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18">
        <v>0</v>
      </c>
      <c r="L135" s="18">
        <v>0</v>
      </c>
      <c r="M135" s="18">
        <v>0</v>
      </c>
      <c r="N135" s="1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18">
        <v>0</v>
      </c>
      <c r="L136" s="18">
        <v>0</v>
      </c>
      <c r="M136" s="18">
        <v>0</v>
      </c>
      <c r="N136" s="1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18">
        <v>0</v>
      </c>
      <c r="L137" s="18">
        <v>0</v>
      </c>
      <c r="M137" s="18">
        <v>0</v>
      </c>
      <c r="N137" s="1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18">
        <v>0</v>
      </c>
      <c r="L138" s="18">
        <v>0</v>
      </c>
      <c r="M138" s="18">
        <v>0</v>
      </c>
      <c r="N138" s="1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18">
        <v>0</v>
      </c>
      <c r="L139" s="18">
        <v>0</v>
      </c>
      <c r="M139" s="18">
        <v>0</v>
      </c>
      <c r="N139" s="27">
        <v>501914.62</v>
      </c>
      <c r="O139" s="39">
        <f t="shared" si="29"/>
        <v>501914.62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18">
        <v>0</v>
      </c>
      <c r="L140" s="18">
        <v>0</v>
      </c>
      <c r="M140" s="18">
        <v>0</v>
      </c>
      <c r="N140" s="27">
        <v>839755.15</v>
      </c>
      <c r="O140" s="39">
        <f t="shared" si="29"/>
        <v>839755.15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441926.07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18">
        <v>0</v>
      </c>
      <c r="L141" s="18">
        <v>0</v>
      </c>
      <c r="M141" s="18">
        <v>0</v>
      </c>
      <c r="N141" s="38">
        <v>0</v>
      </c>
      <c r="O141" s="39">
        <f t="shared" si="29"/>
        <v>441926.07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846896.04</v>
      </c>
      <c r="G142" s="38">
        <v>0</v>
      </c>
      <c r="H142" s="38">
        <v>0</v>
      </c>
      <c r="I142" s="38">
        <v>0</v>
      </c>
      <c r="J142" s="38">
        <v>0</v>
      </c>
      <c r="K142" s="18">
        <v>0</v>
      </c>
      <c r="L142" s="18">
        <v>0</v>
      </c>
      <c r="M142" s="18">
        <v>0</v>
      </c>
      <c r="N142" s="38">
        <v>0</v>
      </c>
      <c r="O142" s="39">
        <f t="shared" si="29"/>
        <v>846896.04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1105808.46</v>
      </c>
      <c r="I143" s="38">
        <v>0</v>
      </c>
      <c r="J143" s="38">
        <v>0</v>
      </c>
      <c r="K143" s="18">
        <v>0</v>
      </c>
      <c r="L143" s="18">
        <v>0</v>
      </c>
      <c r="M143" s="18">
        <v>0</v>
      </c>
      <c r="N143" s="38">
        <v>0</v>
      </c>
      <c r="O143" s="39">
        <f t="shared" si="29"/>
        <v>1105808.46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869993.83</v>
      </c>
      <c r="J144" s="38">
        <v>0</v>
      </c>
      <c r="K144" s="18">
        <v>0</v>
      </c>
      <c r="L144" s="18">
        <v>0</v>
      </c>
      <c r="M144" s="18">
        <v>0</v>
      </c>
      <c r="N144" s="38">
        <v>0</v>
      </c>
      <c r="O144" s="39">
        <f>SUM(B144:N144)</f>
        <v>869993.83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1205459.05</v>
      </c>
      <c r="K145" s="18">
        <v>0</v>
      </c>
      <c r="L145" s="18">
        <v>0</v>
      </c>
      <c r="M145" s="18">
        <v>0</v>
      </c>
      <c r="N145" s="38">
        <v>0</v>
      </c>
      <c r="O145" s="39">
        <f>SUM(B145:N145)</f>
        <v>1205459.05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421550.14</v>
      </c>
      <c r="L146" s="18"/>
      <c r="M146" s="18">
        <v>0</v>
      </c>
      <c r="N146" s="38">
        <v>0</v>
      </c>
      <c r="O146" s="39">
        <f>SUM(B146:N146)</f>
        <v>421550.14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18">
        <v>0</v>
      </c>
      <c r="L147" s="27">
        <v>323819.75</v>
      </c>
      <c r="M147" s="18">
        <v>0</v>
      </c>
      <c r="N147" s="38">
        <v>0</v>
      </c>
      <c r="O147" s="39">
        <f>SUM(B147:N147)</f>
        <v>323819.75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82">
        <v>704137.37</v>
      </c>
      <c r="N148" s="75">
        <v>0</v>
      </c>
      <c r="O148" s="40">
        <f>SUM(B148:N148)</f>
        <v>704137.37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2019-02-04T18:19:35Z</dcterms:modified>
  <cp:category/>
  <cp:version/>
  <cp:contentType/>
  <cp:contentStatus/>
</cp:coreProperties>
</file>