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<sst xmlns="http://schemas.openxmlformats.org/spreadsheetml/2006/main" count="161" uniqueCount="156">
  <si>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</si>
  <si>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</si>
  <si>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</si>
  <si>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</si>
  <si>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</si>
  <si>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</si>
  <si>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</si>
  <si>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</si>
  <si>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</si>
  <si>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</si>
  <si>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</si>
  <si>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</si>
  <si>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</si>
  <si>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</si>
  <si>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</si>
  <si>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</si>
  <si>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</si>
  <si>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</si>
  <si>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</si>
  <si>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</si>
  <si>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</si>
  <si>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</si>
  <si>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</si>
  <si>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</si>
  <si>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</si>
  <si>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</si>
  <si>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</si>
  <si>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</si>
  <si>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</si>
  <si>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</si>
  <si>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</si>
  <si>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</si>
  <si>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</si>
  <si>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</si>
  <si>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</si>
  <si>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</si>
  <si>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</si>
  <si>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</si>
  <si>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</si>
  <si>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</si>
  <si>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</si>
  <si>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</si>
  <si>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</si>
  <si>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</si>
  <si>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</si>
  <si>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</si>
  <si>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</si>
  <si>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</si>
  <si>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</si>
  <si>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</si>
  <si>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</si>
  <si>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</si>
  <si>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</si>
  <si>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</si>
  <si>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</si>
  <si>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</si>
  <si>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</si>
  <si>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</si>
  <si>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</si>
  <si>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</si>
  <si>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</si>
  <si>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</si>
  <si>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</si>
  <si>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</si>
  <si>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</si>
  <si>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</si>
  <si>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</si>
  <si>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</si>
  <si>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</si>
  <si>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</si>
  <si>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</si>
  <si>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</si>
  <si>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</si>
  <si>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</si>
  <si>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</si>
  <si>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</si>
  <si>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</si>
  <si>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</si>
  <si>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</si>
  <si>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</si>
  <si>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</si>
  <si>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</si>
  <si>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</si>
  <si>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</si>
  <si>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</si>
  <si>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</si>
  <si>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</si>
  <si>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</si>
  <si>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</si>
  <si>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</si>
  <si>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</si>
  <si>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</si>
  <si>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</si>
  <si>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</si>
  <si>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</si>
  <si>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</si>
  <si>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</si>
  <si>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</si>
  <si>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</si>
  <si>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</si>
  <si>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</si>
  <si>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</si>
  <si>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</si>
  <si>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</si>
  <si>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</si>
  <si>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</si>
  <si>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</si>
  <si>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</si>
  <si>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</si>
  <si>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</si>
  <si>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</si>
  <si>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</si>
  <si>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</si>
  <si>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</si>
  <si>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</si>
  <si>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</si>
  <si>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</si>
  <si>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</si>
  <si>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</si>
  <si>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</si>
  <si>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</si>
  <si>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</si>
  <si>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</si>
  <si>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</si>
  <si>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</si>
  <si>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</si>
  <si>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</si>
  <si>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</si>
  <si>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</si>
  <si>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</si>
  <si>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</si>
  <si>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</si>
  <si>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</si>
  <si>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</si>
  <si>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</si>
  <si>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</si>
  <si>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</si>
  <si>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</si>
  <si>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</si>
  <si>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</si>
  <si>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</si>
  <si>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</si>
  <si>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</si>
  <si>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</si>
  <si>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</si>
  <si>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</si>
  <si>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</si>
  <si>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</si>
  <si>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</si>
  <si>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</si>
  <si>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</si>
  <si>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</si>
  <si>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</si>
  <si>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</si>
  <si>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</si>
  <si>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26/01/19 - VENCIMENTO 01/02/19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</si>
</sst>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268758</v>
      </c>
      <c r="C7" s="9">
        <f t="shared" si="0"/>
        <v>339602</v>
      </c>
      <c r="D7" s="9">
        <f t="shared" si="0"/>
        <v>388169</v>
      </c>
      <c r="E7" s="9">
        <f>+E8+E20+E24+E27</f>
        <v>49630</v>
      </c>
      <c r="F7" s="9">
        <f>+F8+F20+F24+F27</f>
        <v>155713</v>
      </c>
      <c r="G7" s="9">
        <f t="shared" si="0"/>
        <v>212621</v>
      </c>
      <c r="H7" s="9">
        <f t="shared" si="0"/>
        <v>161549</v>
      </c>
      <c r="I7" s="9">
        <f t="shared" si="0"/>
        <v>152479</v>
      </c>
      <c r="J7" s="9">
        <f t="shared" si="0"/>
        <v>226557</v>
      </c>
      <c r="K7" s="9">
        <f t="shared" si="0"/>
        <v>47511</v>
      </c>
      <c r="L7" s="9">
        <f t="shared" si="0"/>
        <v>71263</v>
      </c>
      <c r="M7" s="9">
        <f t="shared" si="0"/>
        <v>166245</v>
      </c>
      <c r="N7" s="9">
        <f t="shared" si="0"/>
        <v>199017</v>
      </c>
      <c r="O7" s="9">
        <f t="shared" si="0"/>
        <v>2439114</v>
      </c>
      <c r="P7" s="44"/>
      <c r="Q7"/>
      <c r="R7"/>
    </row>
    <row r="8" spans="1:18" ht="17.25" customHeight="1">
      <c r="A8" s="10" t="s">
        <v>36</v>
      </c>
      <c r="B8" s="11">
        <f>B9+B12+B16</f>
        <v>140383</v>
      </c>
      <c r="C8" s="11">
        <f aca="true" t="shared" si="1" ref="C8:N8">C9+C12+C16</f>
        <v>186211</v>
      </c>
      <c r="D8" s="11">
        <f t="shared" si="1"/>
        <v>198508</v>
      </c>
      <c r="E8" s="11">
        <f>E9+E12+E16</f>
        <v>23921</v>
      </c>
      <c r="F8" s="11">
        <f>F9+F12+F16</f>
        <v>81048</v>
      </c>
      <c r="G8" s="11">
        <f t="shared" si="1"/>
        <v>115304</v>
      </c>
      <c r="H8" s="11">
        <f t="shared" si="1"/>
        <v>88394</v>
      </c>
      <c r="I8" s="11">
        <f t="shared" si="1"/>
        <v>70626</v>
      </c>
      <c r="J8" s="11">
        <f t="shared" si="1"/>
        <v>114800</v>
      </c>
      <c r="K8" s="11">
        <f t="shared" si="1"/>
        <v>24027</v>
      </c>
      <c r="L8" s="11">
        <f t="shared" si="1"/>
        <v>38190</v>
      </c>
      <c r="M8" s="11">
        <f t="shared" si="1"/>
        <v>82487</v>
      </c>
      <c r="N8" s="11">
        <f t="shared" si="1"/>
        <v>114474</v>
      </c>
      <c r="O8" s="11">
        <f aca="true" t="shared" si="2" ref="O8:O27">SUM(B8:N8)</f>
        <v>1278373</v>
      </c>
      <c r="P8"/>
      <c r="Q8"/>
      <c r="R8"/>
    </row>
    <row r="9" spans="1:18" ht="17.25" customHeight="1">
      <c r="A9" s="15" t="s">
        <v>14</v>
      </c>
      <c r="B9" s="13">
        <f>+B10+B11</f>
        <v>24700</v>
      </c>
      <c r="C9" s="13">
        <f aca="true" t="shared" si="3" ref="C9:N9">+C10+C11</f>
        <v>34296</v>
      </c>
      <c r="D9" s="13">
        <f t="shared" si="3"/>
        <v>33765</v>
      </c>
      <c r="E9" s="13">
        <f>+E10+E11</f>
        <v>4790</v>
      </c>
      <c r="F9" s="13">
        <f>+F10+F11</f>
        <v>12399</v>
      </c>
      <c r="G9" s="13">
        <f t="shared" si="3"/>
        <v>19479</v>
      </c>
      <c r="H9" s="13">
        <f t="shared" si="3"/>
        <v>13443</v>
      </c>
      <c r="I9" s="13">
        <f t="shared" si="3"/>
        <v>7983</v>
      </c>
      <c r="J9" s="13">
        <f t="shared" si="3"/>
        <v>11142</v>
      </c>
      <c r="K9" s="13">
        <f t="shared" si="3"/>
        <v>2022</v>
      </c>
      <c r="L9" s="13">
        <f t="shared" si="3"/>
        <v>4646</v>
      </c>
      <c r="M9" s="13">
        <f t="shared" si="3"/>
        <v>6897</v>
      </c>
      <c r="N9" s="13">
        <f t="shared" si="3"/>
        <v>21409</v>
      </c>
      <c r="O9" s="11">
        <f t="shared" si="2"/>
        <v>196971</v>
      </c>
      <c r="P9"/>
      <c r="Q9"/>
      <c r="R9"/>
    </row>
    <row r="10" spans="1:18" ht="17.25" customHeight="1">
      <c r="A10" s="29" t="s">
        <v>15</v>
      </c>
      <c r="B10" s="13">
        <v>24700</v>
      </c>
      <c r="C10" s="13">
        <v>34296</v>
      </c>
      <c r="D10" s="13">
        <v>33765</v>
      </c>
      <c r="E10" s="13">
        <v>4790</v>
      </c>
      <c r="F10" s="13">
        <v>12399</v>
      </c>
      <c r="G10" s="13">
        <v>19479</v>
      </c>
      <c r="H10" s="13">
        <v>13443</v>
      </c>
      <c r="I10" s="13">
        <v>7983</v>
      </c>
      <c r="J10" s="13">
        <v>11142</v>
      </c>
      <c r="K10" s="13">
        <v>2022</v>
      </c>
      <c r="L10" s="13">
        <v>4646</v>
      </c>
      <c r="M10" s="13">
        <v>6897</v>
      </c>
      <c r="N10" s="13">
        <v>21409</v>
      </c>
      <c r="O10" s="11">
        <f t="shared" si="2"/>
        <v>196971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109692</v>
      </c>
      <c r="C12" s="17">
        <f t="shared" si="4"/>
        <v>143680</v>
      </c>
      <c r="D12" s="17">
        <f t="shared" si="4"/>
        <v>156265</v>
      </c>
      <c r="E12" s="17">
        <f>SUM(E13:E15)</f>
        <v>17893</v>
      </c>
      <c r="F12" s="17">
        <f>SUM(F13:F15)</f>
        <v>65065</v>
      </c>
      <c r="G12" s="17">
        <f t="shared" si="4"/>
        <v>91009</v>
      </c>
      <c r="H12" s="17">
        <f t="shared" si="4"/>
        <v>70696</v>
      </c>
      <c r="I12" s="17">
        <f t="shared" si="4"/>
        <v>58536</v>
      </c>
      <c r="J12" s="17">
        <f t="shared" si="4"/>
        <v>97652</v>
      </c>
      <c r="K12" s="17">
        <f t="shared" si="4"/>
        <v>20491</v>
      </c>
      <c r="L12" s="17">
        <f t="shared" si="4"/>
        <v>31636</v>
      </c>
      <c r="M12" s="17">
        <f t="shared" si="4"/>
        <v>70851</v>
      </c>
      <c r="N12" s="17">
        <f t="shared" si="4"/>
        <v>88531</v>
      </c>
      <c r="O12" s="11">
        <f t="shared" si="2"/>
        <v>1021997</v>
      </c>
      <c r="P12"/>
      <c r="Q12"/>
      <c r="R12"/>
    </row>
    <row r="13" spans="1:18" s="61" customFormat="1" ht="17.25" customHeight="1">
      <c r="A13" s="66" t="s">
        <v>17</v>
      </c>
      <c r="B13" s="67">
        <v>58259</v>
      </c>
      <c r="C13" s="67">
        <v>81568</v>
      </c>
      <c r="D13" s="67">
        <v>89767</v>
      </c>
      <c r="E13" s="67">
        <v>10967</v>
      </c>
      <c r="F13" s="67">
        <v>37247</v>
      </c>
      <c r="G13" s="67">
        <v>50792</v>
      </c>
      <c r="H13" s="67">
        <v>36581</v>
      </c>
      <c r="I13" s="67">
        <v>32484</v>
      </c>
      <c r="J13" s="67">
        <v>47449</v>
      </c>
      <c r="K13" s="67">
        <v>9546</v>
      </c>
      <c r="L13" s="67">
        <v>15351</v>
      </c>
      <c r="M13" s="67">
        <v>36229</v>
      </c>
      <c r="N13" s="67">
        <v>44261</v>
      </c>
      <c r="O13" s="68">
        <f t="shared" si="2"/>
        <v>550501</v>
      </c>
      <c r="P13" s="69"/>
      <c r="Q13" s="70"/>
      <c r="R13"/>
    </row>
    <row r="14" spans="1:18" s="61" customFormat="1" ht="17.25" customHeight="1">
      <c r="A14" s="66" t="s">
        <v>18</v>
      </c>
      <c r="B14" s="67">
        <v>50488</v>
      </c>
      <c r="C14" s="67">
        <v>60755</v>
      </c>
      <c r="D14" s="67">
        <v>65484</v>
      </c>
      <c r="E14" s="67">
        <v>6726</v>
      </c>
      <c r="F14" s="67">
        <v>27491</v>
      </c>
      <c r="G14" s="67">
        <v>39442</v>
      </c>
      <c r="H14" s="67">
        <v>33649</v>
      </c>
      <c r="I14" s="67">
        <v>25712</v>
      </c>
      <c r="J14" s="67">
        <v>49685</v>
      </c>
      <c r="K14" s="67">
        <v>10837</v>
      </c>
      <c r="L14" s="67">
        <v>16119</v>
      </c>
      <c r="M14" s="67">
        <v>34256</v>
      </c>
      <c r="N14" s="67">
        <v>43159</v>
      </c>
      <c r="O14" s="68">
        <f t="shared" si="2"/>
        <v>463803</v>
      </c>
      <c r="P14" s="69"/>
      <c r="Q14"/>
      <c r="R14"/>
    </row>
    <row r="15" spans="1:18" ht="17.25" customHeight="1">
      <c r="A15" s="14" t="s">
        <v>19</v>
      </c>
      <c r="B15" s="13">
        <v>945</v>
      </c>
      <c r="C15" s="13">
        <v>1357</v>
      </c>
      <c r="D15" s="13">
        <v>1014</v>
      </c>
      <c r="E15" s="13">
        <v>200</v>
      </c>
      <c r="F15" s="13">
        <v>327</v>
      </c>
      <c r="G15" s="13">
        <v>775</v>
      </c>
      <c r="H15" s="13">
        <v>466</v>
      </c>
      <c r="I15" s="13">
        <v>340</v>
      </c>
      <c r="J15" s="13">
        <v>518</v>
      </c>
      <c r="K15" s="13">
        <v>108</v>
      </c>
      <c r="L15" s="13">
        <v>166</v>
      </c>
      <c r="M15" s="13">
        <v>366</v>
      </c>
      <c r="N15" s="13">
        <v>1111</v>
      </c>
      <c r="O15" s="11">
        <f t="shared" si="2"/>
        <v>7693</v>
      </c>
      <c r="P15"/>
      <c r="Q15"/>
      <c r="R15"/>
    </row>
    <row r="16" spans="1:15" ht="17.25" customHeight="1">
      <c r="A16" s="15" t="s">
        <v>32</v>
      </c>
      <c r="B16" s="13">
        <f>B17+B18+B19</f>
        <v>5991</v>
      </c>
      <c r="C16" s="13">
        <f aca="true" t="shared" si="5" ref="C16:N16">C17+C18+C19</f>
        <v>8235</v>
      </c>
      <c r="D16" s="13">
        <f t="shared" si="5"/>
        <v>8478</v>
      </c>
      <c r="E16" s="13">
        <f>E17+E18+E19</f>
        <v>1238</v>
      </c>
      <c r="F16" s="13">
        <f>F17+F18+F19</f>
        <v>3584</v>
      </c>
      <c r="G16" s="13">
        <f t="shared" si="5"/>
        <v>4816</v>
      </c>
      <c r="H16" s="13">
        <f t="shared" si="5"/>
        <v>4255</v>
      </c>
      <c r="I16" s="13">
        <f t="shared" si="5"/>
        <v>4107</v>
      </c>
      <c r="J16" s="13">
        <f t="shared" si="5"/>
        <v>6006</v>
      </c>
      <c r="K16" s="13">
        <f t="shared" si="5"/>
        <v>1514</v>
      </c>
      <c r="L16" s="13">
        <f t="shared" si="5"/>
        <v>1908</v>
      </c>
      <c r="M16" s="13">
        <f t="shared" si="5"/>
        <v>4739</v>
      </c>
      <c r="N16" s="13">
        <f t="shared" si="5"/>
        <v>4534</v>
      </c>
      <c r="O16" s="11">
        <f t="shared" si="2"/>
        <v>59405</v>
      </c>
    </row>
    <row r="17" spans="1:18" ht="17.25" customHeight="1">
      <c r="A17" s="14" t="s">
        <v>33</v>
      </c>
      <c r="B17" s="13">
        <v>5971</v>
      </c>
      <c r="C17" s="13">
        <v>8210</v>
      </c>
      <c r="D17" s="13">
        <v>8473</v>
      </c>
      <c r="E17" s="13">
        <v>1238</v>
      </c>
      <c r="F17" s="13">
        <v>3582</v>
      </c>
      <c r="G17" s="13">
        <v>4810</v>
      </c>
      <c r="H17" s="13">
        <v>4249</v>
      </c>
      <c r="I17" s="13">
        <v>4099</v>
      </c>
      <c r="J17" s="13">
        <v>5993</v>
      </c>
      <c r="K17" s="13">
        <v>1511</v>
      </c>
      <c r="L17" s="13">
        <v>1901</v>
      </c>
      <c r="M17" s="13">
        <v>4735</v>
      </c>
      <c r="N17" s="13">
        <v>4528</v>
      </c>
      <c r="O17" s="11">
        <f t="shared" si="2"/>
        <v>59300</v>
      </c>
      <c r="P17"/>
      <c r="Q17"/>
      <c r="R17"/>
    </row>
    <row r="18" spans="1:18" ht="17.25" customHeight="1">
      <c r="A18" s="14" t="s">
        <v>34</v>
      </c>
      <c r="B18" s="13">
        <v>7</v>
      </c>
      <c r="C18" s="13">
        <v>10</v>
      </c>
      <c r="D18" s="13">
        <v>2</v>
      </c>
      <c r="E18" s="13">
        <v>0</v>
      </c>
      <c r="F18" s="13">
        <v>1</v>
      </c>
      <c r="G18" s="13">
        <v>1</v>
      </c>
      <c r="H18" s="13">
        <v>3</v>
      </c>
      <c r="I18" s="13">
        <v>3</v>
      </c>
      <c r="J18" s="13">
        <v>9</v>
      </c>
      <c r="K18" s="13">
        <v>1</v>
      </c>
      <c r="L18" s="13">
        <v>4</v>
      </c>
      <c r="M18" s="13">
        <v>1</v>
      </c>
      <c r="N18" s="13">
        <v>4</v>
      </c>
      <c r="O18" s="11">
        <f t="shared" si="2"/>
        <v>46</v>
      </c>
      <c r="P18"/>
      <c r="Q18"/>
      <c r="R18"/>
    </row>
    <row r="19" spans="1:18" ht="17.25" customHeight="1">
      <c r="A19" s="14" t="s">
        <v>35</v>
      </c>
      <c r="B19" s="13">
        <v>13</v>
      </c>
      <c r="C19" s="13">
        <v>15</v>
      </c>
      <c r="D19" s="13">
        <v>3</v>
      </c>
      <c r="E19" s="13">
        <v>0</v>
      </c>
      <c r="F19" s="13">
        <v>1</v>
      </c>
      <c r="G19" s="13">
        <v>5</v>
      </c>
      <c r="H19" s="13">
        <v>3</v>
      </c>
      <c r="I19" s="13">
        <v>5</v>
      </c>
      <c r="J19" s="13">
        <v>4</v>
      </c>
      <c r="K19" s="13">
        <v>2</v>
      </c>
      <c r="L19" s="13">
        <v>3</v>
      </c>
      <c r="M19" s="13">
        <v>3</v>
      </c>
      <c r="N19" s="13">
        <v>2</v>
      </c>
      <c r="O19" s="11">
        <f t="shared" si="2"/>
        <v>59</v>
      </c>
      <c r="P19"/>
      <c r="Q19"/>
      <c r="R19"/>
    </row>
    <row r="20" spans="1:18" ht="17.25" customHeight="1">
      <c r="A20" s="16" t="s">
        <v>20</v>
      </c>
      <c r="B20" s="11">
        <f>+B21+B22+B23</f>
        <v>83204</v>
      </c>
      <c r="C20" s="11">
        <f aca="true" t="shared" si="6" ref="C20:N20">+C21+C22+C23</f>
        <v>93560</v>
      </c>
      <c r="D20" s="11">
        <f t="shared" si="6"/>
        <v>117288</v>
      </c>
      <c r="E20" s="11">
        <f>+E21+E22+E23</f>
        <v>14427</v>
      </c>
      <c r="F20" s="11">
        <f>+F21+F22+F23</f>
        <v>44658</v>
      </c>
      <c r="G20" s="11">
        <f t="shared" si="6"/>
        <v>58272</v>
      </c>
      <c r="H20" s="11">
        <f t="shared" si="6"/>
        <v>48038</v>
      </c>
      <c r="I20" s="11">
        <f t="shared" si="6"/>
        <v>61833</v>
      </c>
      <c r="J20" s="11">
        <f t="shared" si="6"/>
        <v>85664</v>
      </c>
      <c r="K20" s="11">
        <f t="shared" si="6"/>
        <v>18882</v>
      </c>
      <c r="L20" s="11">
        <f t="shared" si="6"/>
        <v>24998</v>
      </c>
      <c r="M20" s="11">
        <f t="shared" si="6"/>
        <v>65365</v>
      </c>
      <c r="N20" s="11">
        <f t="shared" si="6"/>
        <v>55998</v>
      </c>
      <c r="O20" s="11">
        <f t="shared" si="2"/>
        <v>772187</v>
      </c>
      <c r="P20"/>
      <c r="Q20"/>
      <c r="R20"/>
    </row>
    <row r="21" spans="1:18" s="61" customFormat="1" ht="17.25" customHeight="1">
      <c r="A21" s="55" t="s">
        <v>21</v>
      </c>
      <c r="B21" s="67">
        <v>48333</v>
      </c>
      <c r="C21" s="67">
        <v>59340</v>
      </c>
      <c r="D21" s="67">
        <v>74441</v>
      </c>
      <c r="E21" s="67">
        <v>9560</v>
      </c>
      <c r="F21" s="67">
        <v>27494</v>
      </c>
      <c r="G21" s="67">
        <v>35783</v>
      </c>
      <c r="H21" s="67">
        <v>27118</v>
      </c>
      <c r="I21" s="67">
        <v>36729</v>
      </c>
      <c r="J21" s="67">
        <v>44248</v>
      </c>
      <c r="K21" s="67">
        <v>9731</v>
      </c>
      <c r="L21" s="67">
        <v>13085</v>
      </c>
      <c r="M21" s="67">
        <v>34696</v>
      </c>
      <c r="N21" s="67">
        <v>31663</v>
      </c>
      <c r="O21" s="68">
        <f t="shared" si="2"/>
        <v>452221</v>
      </c>
      <c r="P21" s="69"/>
      <c r="Q21"/>
      <c r="R21"/>
    </row>
    <row r="22" spans="1:18" s="61" customFormat="1" ht="17.25" customHeight="1">
      <c r="A22" s="55" t="s">
        <v>22</v>
      </c>
      <c r="B22" s="67">
        <v>34447</v>
      </c>
      <c r="C22" s="67">
        <v>33688</v>
      </c>
      <c r="D22" s="67">
        <v>42409</v>
      </c>
      <c r="E22" s="67">
        <v>4783</v>
      </c>
      <c r="F22" s="67">
        <v>16974</v>
      </c>
      <c r="G22" s="67">
        <v>22210</v>
      </c>
      <c r="H22" s="67">
        <v>20711</v>
      </c>
      <c r="I22" s="67">
        <v>24894</v>
      </c>
      <c r="J22" s="67">
        <v>41106</v>
      </c>
      <c r="K22" s="67">
        <v>9084</v>
      </c>
      <c r="L22" s="67">
        <v>11809</v>
      </c>
      <c r="M22" s="67">
        <v>30455</v>
      </c>
      <c r="N22" s="67">
        <v>23964</v>
      </c>
      <c r="O22" s="68">
        <f t="shared" si="2"/>
        <v>316534</v>
      </c>
      <c r="P22" s="69"/>
      <c r="Q22"/>
      <c r="R22"/>
    </row>
    <row r="23" spans="1:18" ht="17.25" customHeight="1">
      <c r="A23" s="12" t="s">
        <v>23</v>
      </c>
      <c r="B23" s="13">
        <v>424</v>
      </c>
      <c r="C23" s="13">
        <v>532</v>
      </c>
      <c r="D23" s="13">
        <v>438</v>
      </c>
      <c r="E23" s="13">
        <v>84</v>
      </c>
      <c r="F23" s="13">
        <v>190</v>
      </c>
      <c r="G23" s="13">
        <v>279</v>
      </c>
      <c r="H23" s="13">
        <v>209</v>
      </c>
      <c r="I23" s="13">
        <v>210</v>
      </c>
      <c r="J23" s="13">
        <v>310</v>
      </c>
      <c r="K23" s="13">
        <v>67</v>
      </c>
      <c r="L23" s="13">
        <v>104</v>
      </c>
      <c r="M23" s="13">
        <v>214</v>
      </c>
      <c r="N23" s="13">
        <v>371</v>
      </c>
      <c r="O23" s="11">
        <f t="shared" si="2"/>
        <v>3432</v>
      </c>
      <c r="P23"/>
      <c r="Q23"/>
      <c r="R23"/>
    </row>
    <row r="24" spans="1:18" ht="17.25" customHeight="1">
      <c r="A24" s="16" t="s">
        <v>24</v>
      </c>
      <c r="B24" s="13">
        <f>+B25+B26</f>
        <v>45171</v>
      </c>
      <c r="C24" s="13">
        <f aca="true" t="shared" si="7" ref="C24:N24">+C25+C26</f>
        <v>59831</v>
      </c>
      <c r="D24" s="13">
        <f t="shared" si="7"/>
        <v>72373</v>
      </c>
      <c r="E24" s="13">
        <f>+E25+E26</f>
        <v>11282</v>
      </c>
      <c r="F24" s="13">
        <f>+F25+F26</f>
        <v>30007</v>
      </c>
      <c r="G24" s="13">
        <f t="shared" si="7"/>
        <v>39045</v>
      </c>
      <c r="H24" s="13">
        <f t="shared" si="7"/>
        <v>25117</v>
      </c>
      <c r="I24" s="13">
        <f t="shared" si="7"/>
        <v>20020</v>
      </c>
      <c r="J24" s="13">
        <f t="shared" si="7"/>
        <v>26093</v>
      </c>
      <c r="K24" s="13">
        <f t="shared" si="7"/>
        <v>4602</v>
      </c>
      <c r="L24" s="13">
        <f t="shared" si="7"/>
        <v>8075</v>
      </c>
      <c r="M24" s="13">
        <f t="shared" si="7"/>
        <v>18393</v>
      </c>
      <c r="N24" s="13">
        <f t="shared" si="7"/>
        <v>27775</v>
      </c>
      <c r="O24" s="11">
        <f t="shared" si="2"/>
        <v>387784</v>
      </c>
      <c r="P24" s="45"/>
      <c r="Q24"/>
      <c r="R24"/>
    </row>
    <row r="25" spans="1:18" ht="17.25" customHeight="1">
      <c r="A25" s="12" t="s">
        <v>37</v>
      </c>
      <c r="B25" s="13">
        <v>45170</v>
      </c>
      <c r="C25" s="13">
        <v>59827</v>
      </c>
      <c r="D25" s="13">
        <v>72373</v>
      </c>
      <c r="E25" s="13">
        <v>11279</v>
      </c>
      <c r="F25" s="13">
        <v>30007</v>
      </c>
      <c r="G25" s="13">
        <v>39045</v>
      </c>
      <c r="H25" s="13">
        <v>25117</v>
      </c>
      <c r="I25" s="13">
        <v>20020</v>
      </c>
      <c r="J25" s="13">
        <v>26093</v>
      </c>
      <c r="K25" s="13">
        <v>4602</v>
      </c>
      <c r="L25" s="13">
        <v>8075</v>
      </c>
      <c r="M25" s="13">
        <v>18393</v>
      </c>
      <c r="N25" s="13">
        <v>27774</v>
      </c>
      <c r="O25" s="11">
        <f t="shared" si="2"/>
        <v>387775</v>
      </c>
      <c r="P25" s="44"/>
      <c r="Q25"/>
      <c r="R25"/>
    </row>
    <row r="26" spans="1:18" ht="17.25" customHeight="1">
      <c r="A26" s="12" t="s">
        <v>38</v>
      </c>
      <c r="B26" s="13">
        <v>1</v>
      </c>
      <c r="C26" s="13">
        <v>4</v>
      </c>
      <c r="D26" s="13">
        <v>0</v>
      </c>
      <c r="E26" s="13">
        <v>3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1">
        <f t="shared" si="2"/>
        <v>9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770</v>
      </c>
      <c r="O27" s="11">
        <f t="shared" si="2"/>
        <v>770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14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14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31385.12</v>
      </c>
      <c r="O37" s="23">
        <f>SUM(B37:N37)</f>
        <v>31385.12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865917.0100000001</v>
      </c>
      <c r="C49" s="22">
        <f aca="true" t="shared" si="11" ref="C49:N49">+C50+C62</f>
        <v>1226814.4</v>
      </c>
      <c r="D49" s="22">
        <f t="shared" si="11"/>
        <v>1529929.53</v>
      </c>
      <c r="E49" s="22">
        <f t="shared" si="11"/>
        <v>261981.88</v>
      </c>
      <c r="F49" s="22">
        <f t="shared" si="11"/>
        <v>528314.74</v>
      </c>
      <c r="G49" s="22">
        <f t="shared" si="11"/>
        <v>744655.67</v>
      </c>
      <c r="H49" s="22">
        <f t="shared" si="11"/>
        <v>600362.02</v>
      </c>
      <c r="I49" s="22">
        <f>+I50+I62</f>
        <v>534684.11</v>
      </c>
      <c r="J49" s="22">
        <f t="shared" si="11"/>
        <v>671178.4400000001</v>
      </c>
      <c r="K49" s="22">
        <f>+K50+K62</f>
        <v>147722.07</v>
      </c>
      <c r="L49" s="22">
        <f>+L50+L62</f>
        <v>203862.09</v>
      </c>
      <c r="M49" s="22">
        <f>+M50+M62</f>
        <v>464567.99</v>
      </c>
      <c r="N49" s="22">
        <f t="shared" si="11"/>
        <v>697018.98</v>
      </c>
      <c r="O49" s="22">
        <f>SUM(B49:N49)</f>
        <v>8477008.930000002</v>
      </c>
      <c r="P49"/>
      <c r="Q49"/>
      <c r="R49"/>
    </row>
    <row r="50" spans="1:18" ht="17.25" customHeight="1">
      <c r="A50" s="16" t="s">
        <v>57</v>
      </c>
      <c r="B50" s="23">
        <f>SUM(B51:B61)</f>
        <v>849174.3400000001</v>
      </c>
      <c r="C50" s="23">
        <f aca="true" t="shared" si="12" ref="C50:N50">SUM(C51:C61)</f>
        <v>1203651.8499999999</v>
      </c>
      <c r="D50" s="23">
        <f t="shared" si="12"/>
        <v>1514538.78</v>
      </c>
      <c r="E50" s="23">
        <f t="shared" si="12"/>
        <v>261981.88</v>
      </c>
      <c r="F50" s="23">
        <f t="shared" si="12"/>
        <v>514824.24</v>
      </c>
      <c r="G50" s="23">
        <f t="shared" si="12"/>
        <v>721551.5700000001</v>
      </c>
      <c r="H50" s="23">
        <f t="shared" si="12"/>
        <v>600362.02</v>
      </c>
      <c r="I50" s="23">
        <f>SUM(I51:I61)</f>
        <v>524016.47</v>
      </c>
      <c r="J50" s="23">
        <f t="shared" si="12"/>
        <v>660731.9500000001</v>
      </c>
      <c r="K50" s="23">
        <f>SUM(K51:K61)</f>
        <v>146209.71000000002</v>
      </c>
      <c r="L50" s="23">
        <f>SUM(L51:L61)</f>
        <v>196000.11</v>
      </c>
      <c r="M50" s="23">
        <f>SUM(M51:M61)</f>
        <v>463103.32</v>
      </c>
      <c r="N50" s="23">
        <f t="shared" si="12"/>
        <v>680950.13</v>
      </c>
      <c r="O50" s="23">
        <f>SUM(B50:N50)</f>
        <v>8337096.37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845082.66</v>
      </c>
      <c r="C51" s="23">
        <f t="shared" si="13"/>
        <v>1197878.13</v>
      </c>
      <c r="D51" s="23">
        <f t="shared" si="13"/>
        <v>1508153.02</v>
      </c>
      <c r="E51" s="23">
        <f t="shared" si="13"/>
        <v>261981.88</v>
      </c>
      <c r="F51" s="23">
        <f t="shared" si="13"/>
        <v>512607.2</v>
      </c>
      <c r="G51" s="23">
        <f t="shared" si="13"/>
        <v>718106.17</v>
      </c>
      <c r="H51" s="23">
        <f t="shared" si="13"/>
        <v>591818.61</v>
      </c>
      <c r="I51" s="23">
        <f t="shared" si="13"/>
        <v>520639.55</v>
      </c>
      <c r="J51" s="23">
        <f t="shared" si="13"/>
        <v>658125.43</v>
      </c>
      <c r="K51" s="23">
        <f t="shared" si="13"/>
        <v>144865.79</v>
      </c>
      <c r="L51" s="23">
        <f t="shared" si="13"/>
        <v>194776.03</v>
      </c>
      <c r="M51" s="23">
        <f t="shared" si="13"/>
        <v>460847.76</v>
      </c>
      <c r="N51" s="23">
        <f t="shared" si="13"/>
        <v>645849.97</v>
      </c>
      <c r="O51" s="23">
        <f>SUM(B51:N51)</f>
        <v>8260732.199999999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31385.12</v>
      </c>
      <c r="O55" s="23">
        <f aca="true" t="shared" si="14" ref="O55:O60">SUM(B55:N55)</f>
        <v>31385.12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15390.75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139912.56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-106210</v>
      </c>
      <c r="C66" s="35">
        <f t="shared" si="15"/>
        <v>-147492.83</v>
      </c>
      <c r="D66" s="35">
        <f t="shared" si="15"/>
        <v>-147332.25</v>
      </c>
      <c r="E66" s="35">
        <f t="shared" si="15"/>
        <v>-23085.9</v>
      </c>
      <c r="F66" s="35">
        <f t="shared" si="15"/>
        <v>-53853.2</v>
      </c>
      <c r="G66" s="35">
        <f t="shared" si="15"/>
        <v>-84297.2</v>
      </c>
      <c r="H66" s="35">
        <f t="shared" si="15"/>
        <v>-58245.75</v>
      </c>
      <c r="I66" s="35">
        <f t="shared" si="15"/>
        <v>-34326.9</v>
      </c>
      <c r="J66" s="35">
        <f t="shared" si="15"/>
        <v>-47910.6</v>
      </c>
      <c r="K66" s="35">
        <f t="shared" si="15"/>
        <v>-8694.6</v>
      </c>
      <c r="L66" s="35">
        <f t="shared" si="15"/>
        <v>-19977.8</v>
      </c>
      <c r="M66" s="35">
        <f t="shared" si="15"/>
        <v>-29657.1</v>
      </c>
      <c r="N66" s="35">
        <f t="shared" si="15"/>
        <v>-92058.7</v>
      </c>
      <c r="O66" s="35">
        <f aca="true" t="shared" si="16" ref="O66:O74">SUM(B66:N66)</f>
        <v>-853142.83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-106210</v>
      </c>
      <c r="C67" s="35">
        <f t="shared" si="17"/>
        <v>-147472.8</v>
      </c>
      <c r="D67" s="35">
        <f t="shared" si="17"/>
        <v>-145189.5</v>
      </c>
      <c r="E67" s="35">
        <f t="shared" si="17"/>
        <v>-20597</v>
      </c>
      <c r="F67" s="35">
        <f t="shared" si="17"/>
        <v>-53315.7</v>
      </c>
      <c r="G67" s="35">
        <f t="shared" si="17"/>
        <v>-83759.7</v>
      </c>
      <c r="H67" s="35">
        <f t="shared" si="17"/>
        <v>-57865.1</v>
      </c>
      <c r="I67" s="35">
        <f t="shared" si="17"/>
        <v>-34326.9</v>
      </c>
      <c r="J67" s="35">
        <f t="shared" si="17"/>
        <v>-47910.6</v>
      </c>
      <c r="K67" s="35">
        <f t="shared" si="17"/>
        <v>-8694.6</v>
      </c>
      <c r="L67" s="35">
        <f t="shared" si="17"/>
        <v>-19977.8</v>
      </c>
      <c r="M67" s="35">
        <f t="shared" si="17"/>
        <v>-29657.1</v>
      </c>
      <c r="N67" s="35">
        <f t="shared" si="17"/>
        <v>-92058.7</v>
      </c>
      <c r="O67" s="35">
        <f t="shared" si="16"/>
        <v>-847035.4999999999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-106210</v>
      </c>
      <c r="C68" s="58">
        <f aca="true" t="shared" si="18" ref="C68:N68">-ROUND(C9*$D$3,2)</f>
        <v>-147472.8</v>
      </c>
      <c r="D68" s="58">
        <f t="shared" si="18"/>
        <v>-145189.5</v>
      </c>
      <c r="E68" s="58">
        <f t="shared" si="18"/>
        <v>-20597</v>
      </c>
      <c r="F68" s="58">
        <f t="shared" si="18"/>
        <v>-53315.7</v>
      </c>
      <c r="G68" s="58">
        <f t="shared" si="18"/>
        <v>-83759.7</v>
      </c>
      <c r="H68" s="58">
        <f>-ROUND((H9+H29)*$D$3,2)</f>
        <v>-57865.1</v>
      </c>
      <c r="I68" s="58">
        <f t="shared" si="18"/>
        <v>-34326.9</v>
      </c>
      <c r="J68" s="58">
        <f t="shared" si="18"/>
        <v>-47910.6</v>
      </c>
      <c r="K68" s="58">
        <f t="shared" si="18"/>
        <v>-8694.6</v>
      </c>
      <c r="L68" s="58">
        <f t="shared" si="18"/>
        <v>-19977.8</v>
      </c>
      <c r="M68" s="58">
        <f t="shared" si="18"/>
        <v>-29657.1</v>
      </c>
      <c r="N68" s="58">
        <f t="shared" si="18"/>
        <v>-92058.7</v>
      </c>
      <c r="O68" s="58">
        <f t="shared" si="16"/>
        <v>-847035.4999999999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19">
        <v>0</v>
      </c>
      <c r="C74" s="58">
        <f aca="true" t="shared" si="19" ref="B74:N74">SUM(C75:C110)</f>
        <v>-20.03</v>
      </c>
      <c r="D74" s="35">
        <f t="shared" si="19"/>
        <v>-2142.75</v>
      </c>
      <c r="E74" s="35">
        <f t="shared" si="19"/>
        <v>-2488.9</v>
      </c>
      <c r="F74" s="35">
        <f t="shared" si="19"/>
        <v>-537.5</v>
      </c>
      <c r="G74" s="35">
        <f t="shared" si="19"/>
        <v>-537.5</v>
      </c>
      <c r="H74" s="35">
        <f t="shared" si="19"/>
        <v>-380.65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</v>
      </c>
      <c r="N74" s="58">
        <f t="shared" si="19"/>
        <v>0</v>
      </c>
      <c r="O74" s="58">
        <f t="shared" si="16"/>
        <v>-6107.33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19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759707.0100000001</v>
      </c>
      <c r="C114" s="24">
        <f t="shared" si="23"/>
        <v>1079321.5699999998</v>
      </c>
      <c r="D114" s="24">
        <f t="shared" si="23"/>
        <v>1382597.28</v>
      </c>
      <c r="E114" s="24">
        <f t="shared" si="23"/>
        <v>238895.98</v>
      </c>
      <c r="F114" s="24">
        <f t="shared" si="23"/>
        <v>474461.54</v>
      </c>
      <c r="G114" s="24">
        <f t="shared" si="23"/>
        <v>660358.4700000001</v>
      </c>
      <c r="H114" s="24">
        <f aca="true" t="shared" si="24" ref="H114:M114">+H115+H116</f>
        <v>542116.27</v>
      </c>
      <c r="I114" s="24">
        <f t="shared" si="24"/>
        <v>500357.20999999996</v>
      </c>
      <c r="J114" s="24">
        <f t="shared" si="24"/>
        <v>623267.8400000001</v>
      </c>
      <c r="K114" s="24">
        <f t="shared" si="24"/>
        <v>139027.47</v>
      </c>
      <c r="L114" s="24">
        <f t="shared" si="24"/>
        <v>183884.29</v>
      </c>
      <c r="M114" s="24">
        <f t="shared" si="24"/>
        <v>434910.89</v>
      </c>
      <c r="N114" s="24">
        <f>+N115+N116</f>
        <v>604960.28</v>
      </c>
      <c r="O114" s="42">
        <f t="shared" si="22"/>
        <v>7623866.100000001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742964.3400000001</v>
      </c>
      <c r="C115" s="24">
        <f t="shared" si="25"/>
        <v>1056159.0199999998</v>
      </c>
      <c r="D115" s="24">
        <f t="shared" si="25"/>
        <v>1367206.53</v>
      </c>
      <c r="E115" s="24">
        <f t="shared" si="25"/>
        <v>238895.98</v>
      </c>
      <c r="F115" s="24">
        <f t="shared" si="25"/>
        <v>460971.04</v>
      </c>
      <c r="G115" s="24">
        <f t="shared" si="25"/>
        <v>637254.3700000001</v>
      </c>
      <c r="H115" s="24">
        <f aca="true" t="shared" si="26" ref="H115:M115">+H50+H67+H74+H111</f>
        <v>542116.27</v>
      </c>
      <c r="I115" s="24">
        <f t="shared" si="26"/>
        <v>489689.56999999995</v>
      </c>
      <c r="J115" s="24">
        <f t="shared" si="26"/>
        <v>612821.3500000001</v>
      </c>
      <c r="K115" s="24">
        <f t="shared" si="26"/>
        <v>137515.11000000002</v>
      </c>
      <c r="L115" s="24">
        <f t="shared" si="26"/>
        <v>176022.31</v>
      </c>
      <c r="M115" s="24">
        <f t="shared" si="26"/>
        <v>433446.22000000003</v>
      </c>
      <c r="N115" s="24">
        <f>+N50+N67+N74+N111</f>
        <v>588891.43</v>
      </c>
      <c r="O115" s="42">
        <f t="shared" si="22"/>
        <v>7483953.539999998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15390.75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139912.56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7623866.08</v>
      </c>
      <c r="P122" s="46"/>
    </row>
    <row r="123" spans="1:15" ht="18.75" customHeight="1">
      <c r="A123" s="26" t="s">
        <v>120</v>
      </c>
      <c r="B123" s="27">
        <v>99021.21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18">
        <v>0</v>
      </c>
      <c r="O123" s="39">
        <f aca="true" t="shared" si="29" ref="O123:O143">SUM(B123:N123)</f>
        <v>99021.21</v>
      </c>
    </row>
    <row r="124" spans="1:15" ht="18.75" customHeight="1">
      <c r="A124" s="26" t="s">
        <v>121</v>
      </c>
      <c r="B124" s="27">
        <v>660685.79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18">
        <v>0</v>
      </c>
      <c r="O124" s="39">
        <f t="shared" si="29"/>
        <v>660685.79</v>
      </c>
    </row>
    <row r="125" spans="1:15" ht="18.75" customHeight="1">
      <c r="A125" s="26" t="s">
        <v>122</v>
      </c>
      <c r="B125" s="38">
        <v>0</v>
      </c>
      <c r="C125" s="27">
        <v>1079321.58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18">
        <v>0</v>
      </c>
      <c r="O125" s="39">
        <f t="shared" si="29"/>
        <v>1079321.58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1382597.28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18">
        <v>0</v>
      </c>
      <c r="O126" s="39">
        <f t="shared" si="29"/>
        <v>1382597.28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660358.47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18">
        <v>0</v>
      </c>
      <c r="O128" s="39">
        <f t="shared" si="29"/>
        <v>660358.47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27">
        <v>211132.75</v>
      </c>
      <c r="O139" s="39">
        <f t="shared" si="29"/>
        <v>211132.75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27">
        <v>393827.52</v>
      </c>
      <c r="O140" s="39">
        <f t="shared" si="29"/>
        <v>393827.52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238895.98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238895.98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474461.54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474461.54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542116.27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542116.27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500357.2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500357.2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623267.84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623267.84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139027.47</v>
      </c>
      <c r="L146" s="18"/>
      <c r="M146" s="38">
        <v>0</v>
      </c>
      <c r="N146" s="38">
        <v>0</v>
      </c>
      <c r="O146" s="39">
        <f>SUM(B146:N146)</f>
        <v>139027.47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183884.29</v>
      </c>
      <c r="M147" s="38">
        <v>0</v>
      </c>
      <c r="N147" s="38">
        <v>0</v>
      </c>
      <c r="O147" s="39">
        <f>SUM(B147:N147)</f>
        <v>183884.29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82">
        <v>434910.89</v>
      </c>
      <c r="N148" s="75">
        <v>0</v>
      </c>
      <c r="O148" s="40">
        <f>SUM(B148:N148)</f>
        <v>434910.89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2019-02-01T20:25:04Z</dcterms:modified>
  <cp:category/>
  <cp:version/>
  <cp:contentType/>
  <cp:contentStatus/>
</cp:coreProperties>
</file>