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<sst xmlns="http://schemas.openxmlformats.org/spreadsheetml/2006/main" count="161" uniqueCount="156">
  <si>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</si>
  <si>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</si>
  <si>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</si>
  <si>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</si>
  <si>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</si>
  <si>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</si>
  <si>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</si>
  <si>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</si>
  <si>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</si>
  <si>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</si>
  <si>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</si>
  <si>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</si>
  <si>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</si>
  <si>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</si>
  <si>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</si>
  <si>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</si>
  <si>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</si>
  <si>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</si>
  <si>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</si>
  <si>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</si>
  <si>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</si>
  <si>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</si>
  <si>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</si>
  <si>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</si>
  <si>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</si>
  <si>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</si>
  <si>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</si>
  <si>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</si>
  <si>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</si>
  <si>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</si>
  <si>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</si>
  <si>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</si>
  <si>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</si>
  <si>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</si>
  <si>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</si>
  <si>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</si>
  <si>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</si>
  <si>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</si>
  <si>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</si>
  <si>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</si>
  <si>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</si>
  <si>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</si>
  <si>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</si>
  <si>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</si>
  <si>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</si>
  <si>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</si>
  <si>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</si>
  <si>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</si>
  <si>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</si>
  <si>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</si>
  <si>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</si>
  <si>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</si>
  <si>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</si>
  <si>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</si>
  <si>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</si>
  <si>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</si>
  <si>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</si>
  <si>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</si>
  <si>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</si>
  <si>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</si>
  <si>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</si>
  <si>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</si>
  <si>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</si>
  <si>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</si>
  <si>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</si>
  <si>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</si>
  <si>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</si>
  <si>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</si>
  <si>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</si>
  <si>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</si>
  <si>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</si>
  <si>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</si>
  <si>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</si>
  <si>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</si>
  <si>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</si>
  <si>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</si>
  <si>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</si>
  <si>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</si>
  <si>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</si>
  <si>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</si>
  <si>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</si>
  <si>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</si>
  <si>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</si>
  <si>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</si>
  <si>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</si>
  <si>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</si>
  <si>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</si>
  <si>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</si>
  <si>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</si>
  <si>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</si>
  <si>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</si>
  <si>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</si>
  <si>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</si>
  <si>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</si>
  <si>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</si>
  <si>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</si>
  <si>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</si>
  <si>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</si>
  <si>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</si>
  <si>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</si>
  <si>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</si>
  <si>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</si>
  <si>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</si>
  <si>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</si>
  <si>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</si>
  <si>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</si>
  <si>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</si>
  <si>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</si>
  <si>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</si>
  <si>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</si>
  <si>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</si>
  <si>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</si>
  <si>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</si>
  <si>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</si>
  <si>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</si>
  <si>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</si>
  <si>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</si>
  <si>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</si>
  <si>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</si>
  <si>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</si>
  <si>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</si>
  <si>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</si>
  <si>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</si>
  <si>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</si>
  <si>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</si>
  <si>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</si>
  <si>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</si>
  <si>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</si>
  <si>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</si>
  <si>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</si>
  <si>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</si>
  <si>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</si>
  <si>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</si>
  <si>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</si>
  <si>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</si>
  <si>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</si>
  <si>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</si>
  <si>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</si>
  <si>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</si>
  <si>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</si>
  <si>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</si>
  <si>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</si>
  <si>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</si>
  <si>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</si>
  <si>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</si>
  <si>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</si>
  <si>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</si>
  <si>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</si>
  <si>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</si>
  <si>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</si>
  <si>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</si>
  <si>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</si>
  <si>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</si>
  <si>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</si>
  <si>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</si>
  <si>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25/01/19 - VENCIMENTO 01/02/19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</si>
</sst>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5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200540</v>
      </c>
      <c r="C7" s="9">
        <f t="shared" si="0"/>
        <v>253059</v>
      </c>
      <c r="D7" s="9">
        <f t="shared" si="0"/>
        <v>275352</v>
      </c>
      <c r="E7" s="9">
        <f>+E8+E20+E24+E27</f>
        <v>30815</v>
      </c>
      <c r="F7" s="9">
        <f>+F8+F20+F24+F27</f>
        <v>116333</v>
      </c>
      <c r="G7" s="9">
        <f t="shared" si="0"/>
        <v>160367</v>
      </c>
      <c r="H7" s="9">
        <f t="shared" si="0"/>
        <v>128085</v>
      </c>
      <c r="I7" s="9">
        <f t="shared" si="0"/>
        <v>120236</v>
      </c>
      <c r="J7" s="9">
        <f t="shared" si="0"/>
        <v>194847</v>
      </c>
      <c r="K7" s="9">
        <f t="shared" si="0"/>
        <v>43440</v>
      </c>
      <c r="L7" s="9">
        <f t="shared" si="0"/>
        <v>60858</v>
      </c>
      <c r="M7" s="9">
        <f t="shared" si="0"/>
        <v>132811</v>
      </c>
      <c r="N7" s="9">
        <f t="shared" si="0"/>
        <v>152268</v>
      </c>
      <c r="O7" s="9">
        <f t="shared" si="0"/>
        <v>1869011</v>
      </c>
      <c r="P7" s="44"/>
      <c r="Q7"/>
      <c r="R7"/>
    </row>
    <row r="8" spans="1:18" ht="17.25" customHeight="1">
      <c r="A8" s="10" t="s">
        <v>36</v>
      </c>
      <c r="B8" s="11">
        <f>B9+B12+B16</f>
        <v>105415</v>
      </c>
      <c r="C8" s="11">
        <f aca="true" t="shared" si="1" ref="C8:N8">C9+C12+C16</f>
        <v>137926</v>
      </c>
      <c r="D8" s="11">
        <f t="shared" si="1"/>
        <v>138674</v>
      </c>
      <c r="E8" s="11">
        <f>E9+E12+E16</f>
        <v>14781</v>
      </c>
      <c r="F8" s="11">
        <f>F9+F12+F16</f>
        <v>61474</v>
      </c>
      <c r="G8" s="11">
        <f t="shared" si="1"/>
        <v>88030</v>
      </c>
      <c r="H8" s="11">
        <f t="shared" si="1"/>
        <v>69385</v>
      </c>
      <c r="I8" s="11">
        <f t="shared" si="1"/>
        <v>54337</v>
      </c>
      <c r="J8" s="11">
        <f t="shared" si="1"/>
        <v>98844</v>
      </c>
      <c r="K8" s="11">
        <f t="shared" si="1"/>
        <v>21382</v>
      </c>
      <c r="L8" s="11">
        <f t="shared" si="1"/>
        <v>31578</v>
      </c>
      <c r="M8" s="11">
        <f t="shared" si="1"/>
        <v>65111</v>
      </c>
      <c r="N8" s="11">
        <f t="shared" si="1"/>
        <v>87965</v>
      </c>
      <c r="O8" s="11">
        <f aca="true" t="shared" si="2" ref="O8:O27">SUM(B8:N8)</f>
        <v>974902</v>
      </c>
      <c r="P8"/>
      <c r="Q8"/>
      <c r="R8"/>
    </row>
    <row r="9" spans="1:18" ht="17.25" customHeight="1">
      <c r="A9" s="15" t="s">
        <v>14</v>
      </c>
      <c r="B9" s="13">
        <f>+B10+B11</f>
        <v>17605</v>
      </c>
      <c r="C9" s="13">
        <f aca="true" t="shared" si="3" ref="C9:N9">+C10+C11</f>
        <v>22752</v>
      </c>
      <c r="D9" s="13">
        <f t="shared" si="3"/>
        <v>22496</v>
      </c>
      <c r="E9" s="13">
        <f>+E10+E11</f>
        <v>2951</v>
      </c>
      <c r="F9" s="13">
        <f>+F10+F11</f>
        <v>9526</v>
      </c>
      <c r="G9" s="13">
        <f t="shared" si="3"/>
        <v>13985</v>
      </c>
      <c r="H9" s="13">
        <f t="shared" si="3"/>
        <v>10479</v>
      </c>
      <c r="I9" s="13">
        <f t="shared" si="3"/>
        <v>6219</v>
      </c>
      <c r="J9" s="13">
        <f t="shared" si="3"/>
        <v>9645</v>
      </c>
      <c r="K9" s="13">
        <f t="shared" si="3"/>
        <v>1802</v>
      </c>
      <c r="L9" s="13">
        <f t="shared" si="3"/>
        <v>3793</v>
      </c>
      <c r="M9" s="13">
        <f t="shared" si="3"/>
        <v>5237</v>
      </c>
      <c r="N9" s="13">
        <f t="shared" si="3"/>
        <v>16109</v>
      </c>
      <c r="O9" s="11">
        <f t="shared" si="2"/>
        <v>142599</v>
      </c>
      <c r="P9"/>
      <c r="Q9"/>
      <c r="R9"/>
    </row>
    <row r="10" spans="1:18" ht="17.25" customHeight="1">
      <c r="A10" s="29" t="s">
        <v>15</v>
      </c>
      <c r="B10" s="13">
        <v>17605</v>
      </c>
      <c r="C10" s="13">
        <v>22752</v>
      </c>
      <c r="D10" s="13">
        <v>22496</v>
      </c>
      <c r="E10" s="13">
        <v>2951</v>
      </c>
      <c r="F10" s="13">
        <v>9526</v>
      </c>
      <c r="G10" s="13">
        <v>13985</v>
      </c>
      <c r="H10" s="13">
        <v>10479</v>
      </c>
      <c r="I10" s="13">
        <v>6219</v>
      </c>
      <c r="J10" s="13">
        <v>9645</v>
      </c>
      <c r="K10" s="13">
        <v>1802</v>
      </c>
      <c r="L10" s="13">
        <v>3793</v>
      </c>
      <c r="M10" s="13">
        <v>5237</v>
      </c>
      <c r="N10" s="13">
        <v>16109</v>
      </c>
      <c r="O10" s="11">
        <f t="shared" si="2"/>
        <v>142599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83441</v>
      </c>
      <c r="C12" s="17">
        <f t="shared" si="4"/>
        <v>109190</v>
      </c>
      <c r="D12" s="17">
        <f t="shared" si="4"/>
        <v>110393</v>
      </c>
      <c r="E12" s="17">
        <f>SUM(E13:E15)</f>
        <v>11136</v>
      </c>
      <c r="F12" s="17">
        <f>SUM(F13:F15)</f>
        <v>49532</v>
      </c>
      <c r="G12" s="17">
        <f t="shared" si="4"/>
        <v>70437</v>
      </c>
      <c r="H12" s="17">
        <f t="shared" si="4"/>
        <v>55659</v>
      </c>
      <c r="I12" s="17">
        <f t="shared" si="4"/>
        <v>44972</v>
      </c>
      <c r="J12" s="17">
        <f t="shared" si="4"/>
        <v>84380</v>
      </c>
      <c r="K12" s="17">
        <f t="shared" si="4"/>
        <v>18243</v>
      </c>
      <c r="L12" s="17">
        <f t="shared" si="4"/>
        <v>26276</v>
      </c>
      <c r="M12" s="17">
        <f t="shared" si="4"/>
        <v>56145</v>
      </c>
      <c r="N12" s="17">
        <f t="shared" si="4"/>
        <v>68339</v>
      </c>
      <c r="O12" s="11">
        <f t="shared" si="2"/>
        <v>788143</v>
      </c>
      <c r="P12"/>
      <c r="Q12"/>
      <c r="R12"/>
    </row>
    <row r="13" spans="1:18" s="61" customFormat="1" ht="17.25" customHeight="1">
      <c r="A13" s="66" t="s">
        <v>17</v>
      </c>
      <c r="B13" s="67">
        <v>41335</v>
      </c>
      <c r="C13" s="67">
        <v>58295</v>
      </c>
      <c r="D13" s="67">
        <v>58968</v>
      </c>
      <c r="E13" s="67">
        <v>6230</v>
      </c>
      <c r="F13" s="67">
        <v>27221</v>
      </c>
      <c r="G13" s="67">
        <v>37069</v>
      </c>
      <c r="H13" s="67">
        <v>27721</v>
      </c>
      <c r="I13" s="67">
        <v>24042</v>
      </c>
      <c r="J13" s="67">
        <v>39255</v>
      </c>
      <c r="K13" s="67">
        <v>8291</v>
      </c>
      <c r="L13" s="67">
        <v>12273</v>
      </c>
      <c r="M13" s="67">
        <v>27844</v>
      </c>
      <c r="N13" s="67">
        <v>32806</v>
      </c>
      <c r="O13" s="68">
        <f t="shared" si="2"/>
        <v>401350</v>
      </c>
      <c r="P13" s="69"/>
      <c r="Q13" s="70"/>
      <c r="R13"/>
    </row>
    <row r="14" spans="1:18" s="61" customFormat="1" ht="17.25" customHeight="1">
      <c r="A14" s="66" t="s">
        <v>18</v>
      </c>
      <c r="B14" s="67">
        <v>41423</v>
      </c>
      <c r="C14" s="67">
        <v>50003</v>
      </c>
      <c r="D14" s="67">
        <v>50831</v>
      </c>
      <c r="E14" s="67">
        <v>4789</v>
      </c>
      <c r="F14" s="67">
        <v>22086</v>
      </c>
      <c r="G14" s="67">
        <v>32807</v>
      </c>
      <c r="H14" s="67">
        <v>27600</v>
      </c>
      <c r="I14" s="67">
        <v>20687</v>
      </c>
      <c r="J14" s="67">
        <v>44691</v>
      </c>
      <c r="K14" s="67">
        <v>9856</v>
      </c>
      <c r="L14" s="67">
        <v>13863</v>
      </c>
      <c r="M14" s="67">
        <v>28041</v>
      </c>
      <c r="N14" s="67">
        <v>34608</v>
      </c>
      <c r="O14" s="68">
        <f t="shared" si="2"/>
        <v>381285</v>
      </c>
      <c r="P14" s="69"/>
      <c r="Q14"/>
      <c r="R14"/>
    </row>
    <row r="15" spans="1:18" ht="17.25" customHeight="1">
      <c r="A15" s="14" t="s">
        <v>19</v>
      </c>
      <c r="B15" s="13">
        <v>683</v>
      </c>
      <c r="C15" s="13">
        <v>892</v>
      </c>
      <c r="D15" s="13">
        <v>594</v>
      </c>
      <c r="E15" s="13">
        <v>117</v>
      </c>
      <c r="F15" s="13">
        <v>225</v>
      </c>
      <c r="G15" s="13">
        <v>561</v>
      </c>
      <c r="H15" s="13">
        <v>338</v>
      </c>
      <c r="I15" s="13">
        <v>243</v>
      </c>
      <c r="J15" s="13">
        <v>434</v>
      </c>
      <c r="K15" s="13">
        <v>96</v>
      </c>
      <c r="L15" s="13">
        <v>140</v>
      </c>
      <c r="M15" s="13">
        <v>260</v>
      </c>
      <c r="N15" s="13">
        <v>925</v>
      </c>
      <c r="O15" s="11">
        <f t="shared" si="2"/>
        <v>5508</v>
      </c>
      <c r="P15"/>
      <c r="Q15"/>
      <c r="R15"/>
    </row>
    <row r="16" spans="1:15" ht="17.25" customHeight="1">
      <c r="A16" s="15" t="s">
        <v>32</v>
      </c>
      <c r="B16" s="13">
        <f>B17+B18+B19</f>
        <v>4369</v>
      </c>
      <c r="C16" s="13">
        <f aca="true" t="shared" si="5" ref="C16:N16">C17+C18+C19</f>
        <v>5984</v>
      </c>
      <c r="D16" s="13">
        <f t="shared" si="5"/>
        <v>5785</v>
      </c>
      <c r="E16" s="13">
        <f>E17+E18+E19</f>
        <v>694</v>
      </c>
      <c r="F16" s="13">
        <f>F17+F18+F19</f>
        <v>2416</v>
      </c>
      <c r="G16" s="13">
        <f t="shared" si="5"/>
        <v>3608</v>
      </c>
      <c r="H16" s="13">
        <f t="shared" si="5"/>
        <v>3247</v>
      </c>
      <c r="I16" s="13">
        <f t="shared" si="5"/>
        <v>3146</v>
      </c>
      <c r="J16" s="13">
        <f t="shared" si="5"/>
        <v>4819</v>
      </c>
      <c r="K16" s="13">
        <f t="shared" si="5"/>
        <v>1337</v>
      </c>
      <c r="L16" s="13">
        <f t="shared" si="5"/>
        <v>1509</v>
      </c>
      <c r="M16" s="13">
        <f t="shared" si="5"/>
        <v>3729</v>
      </c>
      <c r="N16" s="13">
        <f t="shared" si="5"/>
        <v>3517</v>
      </c>
      <c r="O16" s="11">
        <f t="shared" si="2"/>
        <v>44160</v>
      </c>
    </row>
    <row r="17" spans="1:18" ht="17.25" customHeight="1">
      <c r="A17" s="14" t="s">
        <v>33</v>
      </c>
      <c r="B17" s="13">
        <v>4355</v>
      </c>
      <c r="C17" s="13">
        <v>5971</v>
      </c>
      <c r="D17" s="13">
        <v>5780</v>
      </c>
      <c r="E17" s="13">
        <v>694</v>
      </c>
      <c r="F17" s="13">
        <v>2414</v>
      </c>
      <c r="G17" s="13">
        <v>3600</v>
      </c>
      <c r="H17" s="13">
        <v>3242</v>
      </c>
      <c r="I17" s="13">
        <v>3136</v>
      </c>
      <c r="J17" s="13">
        <v>4810</v>
      </c>
      <c r="K17" s="13">
        <v>1337</v>
      </c>
      <c r="L17" s="13">
        <v>1504</v>
      </c>
      <c r="M17" s="13">
        <v>3727</v>
      </c>
      <c r="N17" s="13">
        <v>3511</v>
      </c>
      <c r="O17" s="11">
        <f t="shared" si="2"/>
        <v>44081</v>
      </c>
      <c r="P17"/>
      <c r="Q17"/>
      <c r="R17"/>
    </row>
    <row r="18" spans="1:18" ht="17.25" customHeight="1">
      <c r="A18" s="14" t="s">
        <v>34</v>
      </c>
      <c r="B18" s="13">
        <v>6</v>
      </c>
      <c r="C18" s="13">
        <v>3</v>
      </c>
      <c r="D18" s="13">
        <v>3</v>
      </c>
      <c r="E18" s="13">
        <v>0</v>
      </c>
      <c r="F18" s="13">
        <v>1</v>
      </c>
      <c r="G18" s="13">
        <v>5</v>
      </c>
      <c r="H18" s="13">
        <v>1</v>
      </c>
      <c r="I18" s="13">
        <v>6</v>
      </c>
      <c r="J18" s="13">
        <v>6</v>
      </c>
      <c r="K18" s="13">
        <v>0</v>
      </c>
      <c r="L18" s="13">
        <v>3</v>
      </c>
      <c r="M18" s="13">
        <v>0</v>
      </c>
      <c r="N18" s="13">
        <v>3</v>
      </c>
      <c r="O18" s="11">
        <f t="shared" si="2"/>
        <v>37</v>
      </c>
      <c r="P18"/>
      <c r="Q18"/>
      <c r="R18"/>
    </row>
    <row r="19" spans="1:18" ht="17.25" customHeight="1">
      <c r="A19" s="14" t="s">
        <v>35</v>
      </c>
      <c r="B19" s="13">
        <v>8</v>
      </c>
      <c r="C19" s="13">
        <v>10</v>
      </c>
      <c r="D19" s="13">
        <v>2</v>
      </c>
      <c r="E19" s="13">
        <v>0</v>
      </c>
      <c r="F19" s="13">
        <v>1</v>
      </c>
      <c r="G19" s="13">
        <v>3</v>
      </c>
      <c r="H19" s="13">
        <v>4</v>
      </c>
      <c r="I19" s="13">
        <v>4</v>
      </c>
      <c r="J19" s="13">
        <v>3</v>
      </c>
      <c r="K19" s="13">
        <v>0</v>
      </c>
      <c r="L19" s="13">
        <v>2</v>
      </c>
      <c r="M19" s="13">
        <v>2</v>
      </c>
      <c r="N19" s="13">
        <v>3</v>
      </c>
      <c r="O19" s="11">
        <f t="shared" si="2"/>
        <v>42</v>
      </c>
      <c r="P19"/>
      <c r="Q19"/>
      <c r="R19"/>
    </row>
    <row r="20" spans="1:18" ht="17.25" customHeight="1">
      <c r="A20" s="16" t="s">
        <v>20</v>
      </c>
      <c r="B20" s="11">
        <f>+B21+B22+B23</f>
        <v>65482</v>
      </c>
      <c r="C20" s="11">
        <f aca="true" t="shared" si="6" ref="C20:N20">+C21+C22+C23</f>
        <v>72771</v>
      </c>
      <c r="D20" s="11">
        <f t="shared" si="6"/>
        <v>86934</v>
      </c>
      <c r="E20" s="11">
        <f>+E21+E22+E23</f>
        <v>9425</v>
      </c>
      <c r="F20" s="11">
        <f>+F21+F22+F23</f>
        <v>33867</v>
      </c>
      <c r="G20" s="11">
        <f t="shared" si="6"/>
        <v>45102</v>
      </c>
      <c r="H20" s="11">
        <f t="shared" si="6"/>
        <v>39899</v>
      </c>
      <c r="I20" s="11">
        <f t="shared" si="6"/>
        <v>51437</v>
      </c>
      <c r="J20" s="11">
        <f t="shared" si="6"/>
        <v>74374</v>
      </c>
      <c r="K20" s="11">
        <f t="shared" si="6"/>
        <v>18210</v>
      </c>
      <c r="L20" s="11">
        <f t="shared" si="6"/>
        <v>22537</v>
      </c>
      <c r="M20" s="11">
        <f t="shared" si="6"/>
        <v>53790</v>
      </c>
      <c r="N20" s="11">
        <f t="shared" si="6"/>
        <v>44717</v>
      </c>
      <c r="O20" s="11">
        <f t="shared" si="2"/>
        <v>618545</v>
      </c>
      <c r="P20"/>
      <c r="Q20"/>
      <c r="R20"/>
    </row>
    <row r="21" spans="1:18" s="61" customFormat="1" ht="17.25" customHeight="1">
      <c r="A21" s="55" t="s">
        <v>21</v>
      </c>
      <c r="B21" s="67">
        <v>37427</v>
      </c>
      <c r="C21" s="67">
        <v>45698</v>
      </c>
      <c r="D21" s="67">
        <v>54241</v>
      </c>
      <c r="E21" s="67">
        <v>6259</v>
      </c>
      <c r="F21" s="67">
        <v>20597</v>
      </c>
      <c r="G21" s="67">
        <v>27530</v>
      </c>
      <c r="H21" s="67">
        <v>23214</v>
      </c>
      <c r="I21" s="67">
        <v>31027</v>
      </c>
      <c r="J21" s="67">
        <v>39024</v>
      </c>
      <c r="K21" s="67">
        <v>9721</v>
      </c>
      <c r="L21" s="67">
        <v>12450</v>
      </c>
      <c r="M21" s="67">
        <v>29360</v>
      </c>
      <c r="N21" s="67">
        <v>26455</v>
      </c>
      <c r="O21" s="68">
        <f t="shared" si="2"/>
        <v>363003</v>
      </c>
      <c r="P21" s="69"/>
      <c r="Q21"/>
      <c r="R21"/>
    </row>
    <row r="22" spans="1:18" s="61" customFormat="1" ht="17.25" customHeight="1">
      <c r="A22" s="55" t="s">
        <v>22</v>
      </c>
      <c r="B22" s="67">
        <v>27735</v>
      </c>
      <c r="C22" s="67">
        <v>26753</v>
      </c>
      <c r="D22" s="67">
        <v>32407</v>
      </c>
      <c r="E22" s="67">
        <v>3121</v>
      </c>
      <c r="F22" s="67">
        <v>13164</v>
      </c>
      <c r="G22" s="67">
        <v>17422</v>
      </c>
      <c r="H22" s="67">
        <v>16550</v>
      </c>
      <c r="I22" s="67">
        <v>20277</v>
      </c>
      <c r="J22" s="67">
        <v>35089</v>
      </c>
      <c r="K22" s="67">
        <v>8444</v>
      </c>
      <c r="L22" s="67">
        <v>10024</v>
      </c>
      <c r="M22" s="67">
        <v>24296</v>
      </c>
      <c r="N22" s="67">
        <v>17986</v>
      </c>
      <c r="O22" s="68">
        <f t="shared" si="2"/>
        <v>253268</v>
      </c>
      <c r="P22" s="69"/>
      <c r="Q22"/>
      <c r="R22"/>
    </row>
    <row r="23" spans="1:18" ht="17.25" customHeight="1">
      <c r="A23" s="12" t="s">
        <v>23</v>
      </c>
      <c r="B23" s="13">
        <v>320</v>
      </c>
      <c r="C23" s="13">
        <v>320</v>
      </c>
      <c r="D23" s="13">
        <v>286</v>
      </c>
      <c r="E23" s="13">
        <v>45</v>
      </c>
      <c r="F23" s="13">
        <v>106</v>
      </c>
      <c r="G23" s="13">
        <v>150</v>
      </c>
      <c r="H23" s="13">
        <v>135</v>
      </c>
      <c r="I23" s="13">
        <v>133</v>
      </c>
      <c r="J23" s="13">
        <v>261</v>
      </c>
      <c r="K23" s="13">
        <v>45</v>
      </c>
      <c r="L23" s="13">
        <v>63</v>
      </c>
      <c r="M23" s="13">
        <v>134</v>
      </c>
      <c r="N23" s="13">
        <v>276</v>
      </c>
      <c r="O23" s="11">
        <f t="shared" si="2"/>
        <v>2274</v>
      </c>
      <c r="P23"/>
      <c r="Q23"/>
      <c r="R23"/>
    </row>
    <row r="24" spans="1:18" ht="17.25" customHeight="1">
      <c r="A24" s="16" t="s">
        <v>24</v>
      </c>
      <c r="B24" s="13">
        <f>+B25+B26</f>
        <v>29643</v>
      </c>
      <c r="C24" s="13">
        <f aca="true" t="shared" si="7" ref="C24:N24">+C25+C26</f>
        <v>42362</v>
      </c>
      <c r="D24" s="13">
        <f t="shared" si="7"/>
        <v>49744</v>
      </c>
      <c r="E24" s="13">
        <f>+E25+E26</f>
        <v>6609</v>
      </c>
      <c r="F24" s="13">
        <f>+F25+F26</f>
        <v>20992</v>
      </c>
      <c r="G24" s="13">
        <f t="shared" si="7"/>
        <v>27235</v>
      </c>
      <c r="H24" s="13">
        <f t="shared" si="7"/>
        <v>18801</v>
      </c>
      <c r="I24" s="13">
        <f t="shared" si="7"/>
        <v>14462</v>
      </c>
      <c r="J24" s="13">
        <f t="shared" si="7"/>
        <v>21629</v>
      </c>
      <c r="K24" s="13">
        <f t="shared" si="7"/>
        <v>3848</v>
      </c>
      <c r="L24" s="13">
        <f t="shared" si="7"/>
        <v>6743</v>
      </c>
      <c r="M24" s="13">
        <f t="shared" si="7"/>
        <v>13910</v>
      </c>
      <c r="N24" s="13">
        <f t="shared" si="7"/>
        <v>18853</v>
      </c>
      <c r="O24" s="11">
        <f t="shared" si="2"/>
        <v>274831</v>
      </c>
      <c r="P24" s="45"/>
      <c r="Q24"/>
      <c r="R24"/>
    </row>
    <row r="25" spans="1:18" ht="17.25" customHeight="1">
      <c r="A25" s="12" t="s">
        <v>37</v>
      </c>
      <c r="B25" s="13">
        <v>29642</v>
      </c>
      <c r="C25" s="13">
        <v>42360</v>
      </c>
      <c r="D25" s="13">
        <v>49741</v>
      </c>
      <c r="E25" s="13">
        <v>6609</v>
      </c>
      <c r="F25" s="13">
        <v>20991</v>
      </c>
      <c r="G25" s="13">
        <v>27235</v>
      </c>
      <c r="H25" s="13">
        <v>18801</v>
      </c>
      <c r="I25" s="13">
        <v>14458</v>
      </c>
      <c r="J25" s="13">
        <v>21629</v>
      </c>
      <c r="K25" s="13">
        <v>3848</v>
      </c>
      <c r="L25" s="13">
        <v>6743</v>
      </c>
      <c r="M25" s="13">
        <v>13910</v>
      </c>
      <c r="N25" s="13">
        <v>18853</v>
      </c>
      <c r="O25" s="11">
        <f t="shared" si="2"/>
        <v>274820</v>
      </c>
      <c r="P25" s="44"/>
      <c r="Q25"/>
      <c r="R25"/>
    </row>
    <row r="26" spans="1:18" ht="17.25" customHeight="1">
      <c r="A26" s="12" t="s">
        <v>38</v>
      </c>
      <c r="B26" s="13">
        <v>1</v>
      </c>
      <c r="C26" s="13">
        <v>2</v>
      </c>
      <c r="D26" s="13">
        <v>3</v>
      </c>
      <c r="E26" s="13">
        <v>0</v>
      </c>
      <c r="F26" s="13">
        <v>1</v>
      </c>
      <c r="G26" s="13">
        <v>0</v>
      </c>
      <c r="H26" s="13">
        <v>0</v>
      </c>
      <c r="I26" s="13">
        <v>4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1">
        <f t="shared" si="2"/>
        <v>11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733</v>
      </c>
      <c r="O27" s="11">
        <f t="shared" si="2"/>
        <v>733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12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12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31505.19</v>
      </c>
      <c r="O37" s="23">
        <f>SUM(B37:N37)</f>
        <v>31505.19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f>ROUND(I57/I47,2)</f>
        <v>789</v>
      </c>
      <c r="J46" s="56">
        <f>ROUND(J57/J47,2)</f>
        <v>609</v>
      </c>
      <c r="K46" s="56">
        <f>ROUND(K57/K47,2)</f>
        <v>314</v>
      </c>
      <c r="L46" s="56">
        <f>ROUND(L57/L47,2)</f>
        <v>286</v>
      </c>
      <c r="M46" s="56">
        <f>ROUND(M57/M47,2)</f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651412.3300000001</v>
      </c>
      <c r="C49" s="22">
        <f aca="true" t="shared" si="11" ref="C49:N49">+C50+C62</f>
        <v>921551.28</v>
      </c>
      <c r="D49" s="22">
        <f t="shared" si="11"/>
        <v>1091601.64</v>
      </c>
      <c r="E49" s="22">
        <f t="shared" si="11"/>
        <v>162663.14</v>
      </c>
      <c r="F49" s="22">
        <f t="shared" si="11"/>
        <v>398675.77999999997</v>
      </c>
      <c r="G49" s="22">
        <f t="shared" si="11"/>
        <v>568173.01</v>
      </c>
      <c r="H49" s="22">
        <f t="shared" si="11"/>
        <v>477770</v>
      </c>
      <c r="I49" s="22">
        <f>+I50+I62</f>
        <v>424590.38</v>
      </c>
      <c r="J49" s="22">
        <f t="shared" si="11"/>
        <v>579064.06</v>
      </c>
      <c r="K49" s="22">
        <f>+K50+K62</f>
        <v>135309.18</v>
      </c>
      <c r="L49" s="22">
        <f>+L50+L62</f>
        <v>175423.15</v>
      </c>
      <c r="M49" s="22">
        <f>+M50+M62</f>
        <v>371885.6</v>
      </c>
      <c r="N49" s="22">
        <f t="shared" si="11"/>
        <v>545429.19</v>
      </c>
      <c r="O49" s="22">
        <f>SUM(B49:N49)</f>
        <v>6503548.739999998</v>
      </c>
      <c r="P49"/>
      <c r="Q49"/>
      <c r="R49"/>
    </row>
    <row r="50" spans="1:18" ht="17.25" customHeight="1">
      <c r="A50" s="16" t="s">
        <v>57</v>
      </c>
      <c r="B50" s="23">
        <f>SUM(B51:B61)</f>
        <v>634669.66</v>
      </c>
      <c r="C50" s="23">
        <f aca="true" t="shared" si="12" ref="C50:N50">SUM(C51:C61)</f>
        <v>898388.73</v>
      </c>
      <c r="D50" s="23">
        <f t="shared" si="12"/>
        <v>1076210.89</v>
      </c>
      <c r="E50" s="23">
        <f t="shared" si="12"/>
        <v>162663.14</v>
      </c>
      <c r="F50" s="23">
        <f t="shared" si="12"/>
        <v>385185.27999999997</v>
      </c>
      <c r="G50" s="23">
        <f t="shared" si="12"/>
        <v>545068.91</v>
      </c>
      <c r="H50" s="23">
        <f t="shared" si="12"/>
        <v>477770</v>
      </c>
      <c r="I50" s="23">
        <f>SUM(I51:I61)</f>
        <v>413922.74</v>
      </c>
      <c r="J50" s="23">
        <f t="shared" si="12"/>
        <v>568617.5700000001</v>
      </c>
      <c r="K50" s="23">
        <f>SUM(K51:K61)</f>
        <v>133796.82</v>
      </c>
      <c r="L50" s="23">
        <f>SUM(L51:L61)</f>
        <v>167561.16999999998</v>
      </c>
      <c r="M50" s="23">
        <f>SUM(M51:M61)</f>
        <v>370420.93</v>
      </c>
      <c r="N50" s="23">
        <f t="shared" si="12"/>
        <v>529360.34</v>
      </c>
      <c r="O50" s="23">
        <f>SUM(B50:N50)</f>
        <v>6363636.180000001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630577.98</v>
      </c>
      <c r="C51" s="23">
        <f t="shared" si="13"/>
        <v>892615.01</v>
      </c>
      <c r="D51" s="23">
        <f t="shared" si="13"/>
        <v>1069825.13</v>
      </c>
      <c r="E51" s="23">
        <f t="shared" si="13"/>
        <v>162663.14</v>
      </c>
      <c r="F51" s="23">
        <f t="shared" si="13"/>
        <v>382968.24</v>
      </c>
      <c r="G51" s="23">
        <f t="shared" si="13"/>
        <v>541623.51</v>
      </c>
      <c r="H51" s="23">
        <f t="shared" si="13"/>
        <v>469226.59</v>
      </c>
      <c r="I51" s="23">
        <f t="shared" si="13"/>
        <v>410545.82</v>
      </c>
      <c r="J51" s="23">
        <f t="shared" si="13"/>
        <v>566011.05</v>
      </c>
      <c r="K51" s="23">
        <f t="shared" si="13"/>
        <v>132452.9</v>
      </c>
      <c r="L51" s="23">
        <f t="shared" si="13"/>
        <v>166337.09</v>
      </c>
      <c r="M51" s="23">
        <f t="shared" si="13"/>
        <v>368165.37</v>
      </c>
      <c r="N51" s="23">
        <f t="shared" si="13"/>
        <v>494140.11</v>
      </c>
      <c r="O51" s="23">
        <f>SUM(B51:N51)</f>
        <v>6287151.94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31505.19</v>
      </c>
      <c r="O55" s="23">
        <f aca="true" t="shared" si="14" ref="O55:O60">SUM(B55:N55)</f>
        <v>31505.19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6638.81</v>
      </c>
      <c r="P59"/>
      <c r="Q59"/>
      <c r="R59"/>
    </row>
    <row r="60" spans="1:18" ht="17.25" customHeight="1">
      <c r="A60" s="12" t="s">
        <v>66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16742.67</v>
      </c>
      <c r="C62" s="36">
        <v>23162.55</v>
      </c>
      <c r="D62" s="36">
        <v>15390.75</v>
      </c>
      <c r="E62" s="19">
        <v>0</v>
      </c>
      <c r="F62" s="36">
        <v>13490.5</v>
      </c>
      <c r="G62" s="36">
        <v>23104.1</v>
      </c>
      <c r="H62" s="36">
        <v>0</v>
      </c>
      <c r="I62" s="36">
        <v>10667.64</v>
      </c>
      <c r="J62" s="36">
        <v>10446.49</v>
      </c>
      <c r="K62" s="36">
        <v>1512.36</v>
      </c>
      <c r="L62" s="36">
        <v>7861.98</v>
      </c>
      <c r="M62" s="36">
        <v>1464.67</v>
      </c>
      <c r="N62" s="36">
        <v>16068.85</v>
      </c>
      <c r="O62" s="36">
        <f>SUM(B62:N62)</f>
        <v>139912.56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-75701.5</v>
      </c>
      <c r="C66" s="35">
        <f t="shared" si="15"/>
        <v>-97853.63</v>
      </c>
      <c r="D66" s="35">
        <f t="shared" si="15"/>
        <v>-98875.55</v>
      </c>
      <c r="E66" s="35">
        <f t="shared" si="15"/>
        <v>-15178.199999999999</v>
      </c>
      <c r="F66" s="35">
        <f t="shared" si="15"/>
        <v>-41499.3</v>
      </c>
      <c r="G66" s="35">
        <f t="shared" si="15"/>
        <v>-60673</v>
      </c>
      <c r="H66" s="35">
        <f t="shared" si="15"/>
        <v>-45491.950000000004</v>
      </c>
      <c r="I66" s="35">
        <f t="shared" si="15"/>
        <v>-26741.7</v>
      </c>
      <c r="J66" s="35">
        <f t="shared" si="15"/>
        <v>-41473.5</v>
      </c>
      <c r="K66" s="35">
        <f t="shared" si="15"/>
        <v>-7748.6</v>
      </c>
      <c r="L66" s="35">
        <f t="shared" si="15"/>
        <v>-16309.9</v>
      </c>
      <c r="M66" s="35">
        <f t="shared" si="15"/>
        <v>-22519.1</v>
      </c>
      <c r="N66" s="35">
        <f t="shared" si="15"/>
        <v>-69268.7</v>
      </c>
      <c r="O66" s="35">
        <f aca="true" t="shared" si="16" ref="O66:O74">SUM(B66:N66)</f>
        <v>-619334.6299999999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-75701.5</v>
      </c>
      <c r="C67" s="35">
        <f t="shared" si="17"/>
        <v>-97833.6</v>
      </c>
      <c r="D67" s="35">
        <f t="shared" si="17"/>
        <v>-96732.8</v>
      </c>
      <c r="E67" s="35">
        <f t="shared" si="17"/>
        <v>-12689.3</v>
      </c>
      <c r="F67" s="35">
        <f t="shared" si="17"/>
        <v>-40961.8</v>
      </c>
      <c r="G67" s="35">
        <f t="shared" si="17"/>
        <v>-60135.5</v>
      </c>
      <c r="H67" s="35">
        <f t="shared" si="17"/>
        <v>-45111.3</v>
      </c>
      <c r="I67" s="35">
        <f t="shared" si="17"/>
        <v>-26741.7</v>
      </c>
      <c r="J67" s="35">
        <f t="shared" si="17"/>
        <v>-41473.5</v>
      </c>
      <c r="K67" s="35">
        <f t="shared" si="17"/>
        <v>-7748.6</v>
      </c>
      <c r="L67" s="35">
        <f t="shared" si="17"/>
        <v>-16309.9</v>
      </c>
      <c r="M67" s="35">
        <f t="shared" si="17"/>
        <v>-22519.1</v>
      </c>
      <c r="N67" s="35">
        <f t="shared" si="17"/>
        <v>-69268.7</v>
      </c>
      <c r="O67" s="35">
        <f t="shared" si="16"/>
        <v>-613227.2999999999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-75701.5</v>
      </c>
      <c r="C68" s="58">
        <f aca="true" t="shared" si="18" ref="C68:N68">-ROUND(C9*$D$3,2)</f>
        <v>-97833.6</v>
      </c>
      <c r="D68" s="58">
        <f t="shared" si="18"/>
        <v>-96732.8</v>
      </c>
      <c r="E68" s="58">
        <f t="shared" si="18"/>
        <v>-12689.3</v>
      </c>
      <c r="F68" s="58">
        <f t="shared" si="18"/>
        <v>-40961.8</v>
      </c>
      <c r="G68" s="58">
        <f t="shared" si="18"/>
        <v>-60135.5</v>
      </c>
      <c r="H68" s="58">
        <f>-ROUND((H9+H29)*$D$3,2)</f>
        <v>-45111.3</v>
      </c>
      <c r="I68" s="58">
        <f t="shared" si="18"/>
        <v>-26741.7</v>
      </c>
      <c r="J68" s="58">
        <f t="shared" si="18"/>
        <v>-41473.5</v>
      </c>
      <c r="K68" s="58">
        <f t="shared" si="18"/>
        <v>-7748.6</v>
      </c>
      <c r="L68" s="58">
        <f t="shared" si="18"/>
        <v>-16309.9</v>
      </c>
      <c r="M68" s="58">
        <f t="shared" si="18"/>
        <v>-22519.1</v>
      </c>
      <c r="N68" s="58">
        <f t="shared" si="18"/>
        <v>-69268.7</v>
      </c>
      <c r="O68" s="58">
        <f t="shared" si="16"/>
        <v>-613227.2999999999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/>
      <c r="Q70"/>
      <c r="R70"/>
    </row>
    <row r="71" spans="1:18" ht="18.75" customHeight="1">
      <c r="A71" s="12" t="s">
        <v>73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/>
      <c r="Q71"/>
      <c r="R71"/>
    </row>
    <row r="72" spans="1:18" ht="18.75" customHeight="1">
      <c r="A72" s="12" t="s">
        <v>74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19">
        <v>0</v>
      </c>
      <c r="C74" s="58">
        <f aca="true" t="shared" si="19" ref="B74:N74">SUM(C75:C110)</f>
        <v>-20.03</v>
      </c>
      <c r="D74" s="35">
        <f t="shared" si="19"/>
        <v>-2142.75</v>
      </c>
      <c r="E74" s="35">
        <f t="shared" si="19"/>
        <v>-2488.9</v>
      </c>
      <c r="F74" s="35">
        <f t="shared" si="19"/>
        <v>-537.5</v>
      </c>
      <c r="G74" s="35">
        <f t="shared" si="19"/>
        <v>-537.5</v>
      </c>
      <c r="H74" s="35">
        <f t="shared" si="19"/>
        <v>-380.65</v>
      </c>
      <c r="I74" s="35">
        <f t="shared" si="19"/>
        <v>0</v>
      </c>
      <c r="J74" s="35">
        <f t="shared" si="19"/>
        <v>0</v>
      </c>
      <c r="K74" s="35">
        <f t="shared" si="19"/>
        <v>0</v>
      </c>
      <c r="L74" s="35">
        <f t="shared" si="19"/>
        <v>0</v>
      </c>
      <c r="M74" s="35">
        <f t="shared" si="19"/>
        <v>0</v>
      </c>
      <c r="N74" s="58">
        <f t="shared" si="19"/>
        <v>0</v>
      </c>
      <c r="O74" s="58">
        <f t="shared" si="16"/>
        <v>-6107.33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19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/>
      <c r="Q78"/>
      <c r="R78"/>
    </row>
    <row r="79" spans="1:18" ht="18.75" customHeight="1">
      <c r="A79" s="34" t="s">
        <v>81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aca="true" t="shared" si="20" ref="O81:O88">SUM(B82:N82)</f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575710.8300000001</v>
      </c>
      <c r="C114" s="24">
        <f t="shared" si="23"/>
        <v>823697.65</v>
      </c>
      <c r="D114" s="24">
        <f t="shared" si="23"/>
        <v>992726.0899999999</v>
      </c>
      <c r="E114" s="24">
        <f t="shared" si="23"/>
        <v>147484.94000000003</v>
      </c>
      <c r="F114" s="24">
        <f t="shared" si="23"/>
        <v>357176.48</v>
      </c>
      <c r="G114" s="24">
        <f t="shared" si="23"/>
        <v>507500.01</v>
      </c>
      <c r="H114" s="24">
        <f aca="true" t="shared" si="24" ref="H114:M114">+H115+H116</f>
        <v>432278.05</v>
      </c>
      <c r="I114" s="24">
        <f t="shared" si="24"/>
        <v>397848.68</v>
      </c>
      <c r="J114" s="24">
        <f t="shared" si="24"/>
        <v>537590.56</v>
      </c>
      <c r="K114" s="24">
        <f t="shared" si="24"/>
        <v>127560.58</v>
      </c>
      <c r="L114" s="24">
        <f t="shared" si="24"/>
        <v>159113.25</v>
      </c>
      <c r="M114" s="24">
        <f t="shared" si="24"/>
        <v>349366.5</v>
      </c>
      <c r="N114" s="24">
        <f>+N115+N116</f>
        <v>476160.48999999993</v>
      </c>
      <c r="O114" s="42">
        <f t="shared" si="22"/>
        <v>5884214.109999999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558968.16</v>
      </c>
      <c r="C115" s="24">
        <f t="shared" si="25"/>
        <v>800535.1</v>
      </c>
      <c r="D115" s="24">
        <f t="shared" si="25"/>
        <v>977335.3399999999</v>
      </c>
      <c r="E115" s="24">
        <f t="shared" si="25"/>
        <v>147484.94000000003</v>
      </c>
      <c r="F115" s="24">
        <f t="shared" si="25"/>
        <v>343685.98</v>
      </c>
      <c r="G115" s="24">
        <f t="shared" si="25"/>
        <v>484395.91000000003</v>
      </c>
      <c r="H115" s="24">
        <f aca="true" t="shared" si="26" ref="H115:M115">+H50+H67+H74+H111</f>
        <v>432278.05</v>
      </c>
      <c r="I115" s="24">
        <f t="shared" si="26"/>
        <v>387181.04</v>
      </c>
      <c r="J115" s="24">
        <f t="shared" si="26"/>
        <v>527144.0700000001</v>
      </c>
      <c r="K115" s="24">
        <f t="shared" si="26"/>
        <v>126048.22</v>
      </c>
      <c r="L115" s="24">
        <f t="shared" si="26"/>
        <v>151251.27</v>
      </c>
      <c r="M115" s="24">
        <f t="shared" si="26"/>
        <v>347901.83</v>
      </c>
      <c r="N115" s="24">
        <f>+N50+N67+N74+N111</f>
        <v>460091.63999999996</v>
      </c>
      <c r="O115" s="42">
        <f t="shared" si="22"/>
        <v>5744301.549999999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16742.67</v>
      </c>
      <c r="C116" s="24">
        <f t="shared" si="27"/>
        <v>23162.55</v>
      </c>
      <c r="D116" s="24">
        <f t="shared" si="27"/>
        <v>15390.75</v>
      </c>
      <c r="E116" s="24">
        <f t="shared" si="27"/>
        <v>0</v>
      </c>
      <c r="F116" s="24">
        <f t="shared" si="27"/>
        <v>13490.5</v>
      </c>
      <c r="G116" s="24">
        <f t="shared" si="27"/>
        <v>23104.1</v>
      </c>
      <c r="H116" s="24">
        <f aca="true" t="shared" si="28" ref="H116:M116">IF(+H62+H112+H117&lt;0,0,(H62+H112+H117))</f>
        <v>0</v>
      </c>
      <c r="I116" s="24">
        <f t="shared" si="28"/>
        <v>10667.64</v>
      </c>
      <c r="J116" s="24">
        <f t="shared" si="28"/>
        <v>10446.49</v>
      </c>
      <c r="K116" s="24">
        <f t="shared" si="28"/>
        <v>1512.36</v>
      </c>
      <c r="L116" s="24">
        <f t="shared" si="28"/>
        <v>7861.98</v>
      </c>
      <c r="M116" s="24">
        <f t="shared" si="28"/>
        <v>1464.67</v>
      </c>
      <c r="N116" s="24">
        <f>IF(+N62+N112+N117&lt;0,0,(N62+N112+N117))</f>
        <v>16068.85</v>
      </c>
      <c r="O116" s="42">
        <f t="shared" si="22"/>
        <v>139912.56</v>
      </c>
      <c r="P116" s="65"/>
    </row>
    <row r="117" spans="1:17" ht="18.75" customHeight="1">
      <c r="A117" s="16" t="s">
        <v>117</v>
      </c>
      <c r="B117" s="58">
        <v>0</v>
      </c>
      <c r="C117" s="58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58">
        <v>0</v>
      </c>
      <c r="K117" s="58"/>
      <c r="L117" s="58"/>
      <c r="M117" s="58"/>
      <c r="N117" s="19">
        <v>0</v>
      </c>
      <c r="O117" s="58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39">
        <f>SUM(O123:O148)</f>
        <v>5884214.119999999</v>
      </c>
      <c r="P122" s="46"/>
    </row>
    <row r="123" spans="1:15" ht="18.75" customHeight="1">
      <c r="A123" s="26" t="s">
        <v>120</v>
      </c>
      <c r="B123" s="27">
        <v>75045.12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>
        <v>0</v>
      </c>
      <c r="L123" s="18">
        <v>0</v>
      </c>
      <c r="M123" s="18">
        <v>0</v>
      </c>
      <c r="N123" s="18">
        <v>0</v>
      </c>
      <c r="O123" s="39">
        <f aca="true" t="shared" si="29" ref="O123:O143">SUM(B123:N123)</f>
        <v>75045.12</v>
      </c>
    </row>
    <row r="124" spans="1:15" ht="18.75" customHeight="1">
      <c r="A124" s="26" t="s">
        <v>121</v>
      </c>
      <c r="B124" s="27">
        <v>500665.7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18">
        <v>0</v>
      </c>
      <c r="L124" s="18">
        <v>0</v>
      </c>
      <c r="M124" s="18">
        <v>0</v>
      </c>
      <c r="N124" s="18">
        <v>0</v>
      </c>
      <c r="O124" s="39">
        <f t="shared" si="29"/>
        <v>500665.7</v>
      </c>
    </row>
    <row r="125" spans="1:15" ht="18.75" customHeight="1">
      <c r="A125" s="26" t="s">
        <v>122</v>
      </c>
      <c r="B125" s="38">
        <v>0</v>
      </c>
      <c r="C125" s="27">
        <v>823697.65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>
        <v>0</v>
      </c>
      <c r="L125" s="18">
        <v>0</v>
      </c>
      <c r="M125" s="18">
        <v>0</v>
      </c>
      <c r="N125" s="18">
        <v>0</v>
      </c>
      <c r="O125" s="39">
        <f t="shared" si="29"/>
        <v>823697.65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992726.1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18">
        <v>0</v>
      </c>
      <c r="L126" s="18">
        <v>0</v>
      </c>
      <c r="M126" s="18">
        <v>0</v>
      </c>
      <c r="N126" s="18">
        <v>0</v>
      </c>
      <c r="O126" s="39">
        <f t="shared" si="29"/>
        <v>992726.1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>
        <v>0</v>
      </c>
      <c r="L127" s="18">
        <v>0</v>
      </c>
      <c r="M127" s="18">
        <v>0</v>
      </c>
      <c r="N127" s="1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507500.01</v>
      </c>
      <c r="H128" s="38">
        <v>0</v>
      </c>
      <c r="I128" s="38">
        <v>0</v>
      </c>
      <c r="J128" s="38">
        <v>0</v>
      </c>
      <c r="K128" s="18">
        <v>0</v>
      </c>
      <c r="L128" s="18">
        <v>0</v>
      </c>
      <c r="M128" s="18">
        <v>0</v>
      </c>
      <c r="N128" s="18">
        <v>0</v>
      </c>
      <c r="O128" s="39">
        <f t="shared" si="29"/>
        <v>507500.01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>
        <v>0</v>
      </c>
      <c r="L129" s="18">
        <v>0</v>
      </c>
      <c r="M129" s="18">
        <v>0</v>
      </c>
      <c r="N129" s="1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8">
        <v>0</v>
      </c>
      <c r="L130" s="18">
        <v>0</v>
      </c>
      <c r="M130" s="18">
        <v>0</v>
      </c>
      <c r="N130" s="1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8">
        <v>0</v>
      </c>
      <c r="L131" s="18">
        <v>0</v>
      </c>
      <c r="M131" s="18">
        <v>0</v>
      </c>
      <c r="N131" s="1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18">
        <v>0</v>
      </c>
      <c r="L132" s="18">
        <v>0</v>
      </c>
      <c r="M132" s="18">
        <v>0</v>
      </c>
      <c r="N132" s="1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38">
        <v>0</v>
      </c>
      <c r="K133" s="18">
        <v>0</v>
      </c>
      <c r="L133" s="18">
        <v>0</v>
      </c>
      <c r="M133" s="18">
        <v>0</v>
      </c>
      <c r="N133" s="18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18">
        <v>0</v>
      </c>
      <c r="L134" s="18">
        <v>0</v>
      </c>
      <c r="M134" s="18">
        <v>0</v>
      </c>
      <c r="N134" s="1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18">
        <v>0</v>
      </c>
      <c r="L135" s="18">
        <v>0</v>
      </c>
      <c r="M135" s="18">
        <v>0</v>
      </c>
      <c r="N135" s="1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18">
        <v>0</v>
      </c>
      <c r="L136" s="18">
        <v>0</v>
      </c>
      <c r="M136" s="18">
        <v>0</v>
      </c>
      <c r="N136" s="1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8">
        <v>0</v>
      </c>
      <c r="L137" s="18">
        <v>0</v>
      </c>
      <c r="M137" s="18">
        <v>0</v>
      </c>
      <c r="N137" s="1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8">
        <v>0</v>
      </c>
      <c r="L138" s="18">
        <v>0</v>
      </c>
      <c r="M138" s="18">
        <v>0</v>
      </c>
      <c r="N138" s="1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8">
        <v>0</v>
      </c>
      <c r="L139" s="18">
        <v>0</v>
      </c>
      <c r="M139" s="18">
        <v>0</v>
      </c>
      <c r="N139" s="27">
        <v>166181.62</v>
      </c>
      <c r="O139" s="39">
        <f t="shared" si="29"/>
        <v>166181.62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8">
        <v>0</v>
      </c>
      <c r="L140" s="18">
        <v>0</v>
      </c>
      <c r="M140" s="18">
        <v>0</v>
      </c>
      <c r="N140" s="27">
        <v>309978.87</v>
      </c>
      <c r="O140" s="39">
        <f t="shared" si="29"/>
        <v>309978.87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147484.94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18">
        <v>0</v>
      </c>
      <c r="L141" s="18">
        <v>0</v>
      </c>
      <c r="M141" s="18">
        <v>0</v>
      </c>
      <c r="N141" s="38">
        <v>0</v>
      </c>
      <c r="O141" s="39">
        <f t="shared" si="29"/>
        <v>147484.94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357176.48</v>
      </c>
      <c r="G142" s="38">
        <v>0</v>
      </c>
      <c r="H142" s="38">
        <v>0</v>
      </c>
      <c r="I142" s="38">
        <v>0</v>
      </c>
      <c r="J142" s="38">
        <v>0</v>
      </c>
      <c r="K142" s="18">
        <v>0</v>
      </c>
      <c r="L142" s="18">
        <v>0</v>
      </c>
      <c r="M142" s="18">
        <v>0</v>
      </c>
      <c r="N142" s="38">
        <v>0</v>
      </c>
      <c r="O142" s="39">
        <f t="shared" si="29"/>
        <v>357176.48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432278.05</v>
      </c>
      <c r="I143" s="38">
        <v>0</v>
      </c>
      <c r="J143" s="38">
        <v>0</v>
      </c>
      <c r="K143" s="18">
        <v>0</v>
      </c>
      <c r="L143" s="18">
        <v>0</v>
      </c>
      <c r="M143" s="18">
        <v>0</v>
      </c>
      <c r="N143" s="38">
        <v>0</v>
      </c>
      <c r="O143" s="39">
        <f t="shared" si="29"/>
        <v>432278.05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397848.68</v>
      </c>
      <c r="J144" s="38">
        <v>0</v>
      </c>
      <c r="K144" s="18">
        <v>0</v>
      </c>
      <c r="L144" s="18">
        <v>0</v>
      </c>
      <c r="M144" s="18">
        <v>0</v>
      </c>
      <c r="N144" s="38">
        <v>0</v>
      </c>
      <c r="O144" s="39">
        <f>SUM(B144:N144)</f>
        <v>397848.68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537590.56</v>
      </c>
      <c r="K145" s="18">
        <v>0</v>
      </c>
      <c r="L145" s="18">
        <v>0</v>
      </c>
      <c r="M145" s="18">
        <v>0</v>
      </c>
      <c r="N145" s="38">
        <v>0</v>
      </c>
      <c r="O145" s="39">
        <f>SUM(B145:N145)</f>
        <v>537590.56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127560.58</v>
      </c>
      <c r="L146" s="18">
        <v>0</v>
      </c>
      <c r="M146" s="18">
        <v>0</v>
      </c>
      <c r="N146" s="38">
        <v>0</v>
      </c>
      <c r="O146" s="39">
        <f>SUM(B146:N146)</f>
        <v>127560.58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159113.25</v>
      </c>
      <c r="M147" s="18">
        <v>0</v>
      </c>
      <c r="N147" s="38">
        <v>0</v>
      </c>
      <c r="O147" s="39">
        <f>SUM(B147:N147)</f>
        <v>159113.25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82">
        <v>349366.51</v>
      </c>
      <c r="N148" s="75">
        <v>0</v>
      </c>
      <c r="O148" s="40">
        <f>SUM(B148:N148)</f>
        <v>349366.51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2019-02-01T20:15:11Z</dcterms:modified>
  <cp:category/>
  <cp:version/>
  <cp:contentType/>
  <cp:contentStatus/>
</cp:coreProperties>
</file>