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<sst xmlns="http://schemas.openxmlformats.org/spreadsheetml/2006/main" count="161" uniqueCount="156">
  <si>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</si>
  <si>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</si>
  <si>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</si>
  <si>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</si>
  <si>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</si>
  <si>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</si>
  <si>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</si>
  <si>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</si>
  <si>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</si>
  <si>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</si>
  <si>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</si>
  <si>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</si>
  <si>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</si>
  <si>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</si>
  <si>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</si>
  <si>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</si>
  <si>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</si>
  <si>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</si>
  <si>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</si>
  <si>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</si>
  <si>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</si>
  <si>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</si>
  <si>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</si>
  <si>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</si>
  <si>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</si>
  <si>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</si>
  <si>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</si>
  <si>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</si>
  <si>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</si>
  <si>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</si>
  <si>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</si>
  <si>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</si>
  <si>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</si>
  <si>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</si>
  <si>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</si>
  <si>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</si>
  <si>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</si>
  <si>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</si>
  <si>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</si>
  <si>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</si>
  <si>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</si>
  <si>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</si>
  <si>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</si>
  <si>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</si>
  <si>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</si>
  <si>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</si>
  <si>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</si>
  <si>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</si>
  <si>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</si>
  <si>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</si>
  <si>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</si>
  <si>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</si>
  <si>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</si>
  <si>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</si>
  <si>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</si>
  <si>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</si>
  <si>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</si>
  <si>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</si>
  <si>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</si>
  <si>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</si>
  <si>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</si>
  <si>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</si>
  <si>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</si>
  <si>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</si>
  <si>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</si>
  <si>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</si>
  <si>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</si>
  <si>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</si>
  <si>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</si>
  <si>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</si>
  <si>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</si>
  <si>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</si>
  <si>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</si>
  <si>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</si>
  <si>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</si>
  <si>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</si>
  <si>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</si>
  <si>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</si>
  <si>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</si>
  <si>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</si>
  <si>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</si>
  <si>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</si>
  <si>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</si>
  <si>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</si>
  <si>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</si>
  <si>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</si>
  <si>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</si>
  <si>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</si>
  <si>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</si>
  <si>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</si>
  <si>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</si>
  <si>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</si>
  <si>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</si>
  <si>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</si>
  <si>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</si>
  <si>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</si>
  <si>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</si>
  <si>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</si>
  <si>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</si>
  <si>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</si>
  <si>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</si>
  <si>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</si>
  <si>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</si>
  <si>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</si>
  <si>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</si>
  <si>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</si>
  <si>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</si>
  <si>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</si>
  <si>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</si>
  <si>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</si>
  <si>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</si>
  <si>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</si>
  <si>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</si>
  <si>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</si>
  <si>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</si>
  <si>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</si>
  <si>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</si>
  <si>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</si>
  <si>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</si>
  <si>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</si>
  <si>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</si>
  <si>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</si>
  <si>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</si>
  <si>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</si>
  <si>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</si>
  <si>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</si>
  <si>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</si>
  <si>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</si>
  <si>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</si>
  <si>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</si>
  <si>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</si>
  <si>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</si>
  <si>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</si>
  <si>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</si>
  <si>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</si>
  <si>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</si>
  <si>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</si>
  <si>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</si>
  <si>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</si>
  <si>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</si>
  <si>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</si>
  <si>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</si>
  <si>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</si>
  <si>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</si>
  <si>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</si>
  <si>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</si>
  <si>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</si>
  <si>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</si>
  <si>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</si>
  <si>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</si>
  <si>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</si>
  <si>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</si>
  <si>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</si>
  <si>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</si>
  <si>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</si>
  <si>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24/01/19 - VENCIMENTO 01/02/19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</si>
</sst>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505989</v>
      </c>
      <c r="C7" s="9">
        <f t="shared" si="0"/>
        <v>650718</v>
      </c>
      <c r="D7" s="9">
        <f t="shared" si="0"/>
        <v>661760</v>
      </c>
      <c r="E7" s="9">
        <f>+E8+E20+E24+E27</f>
        <v>99912</v>
      </c>
      <c r="F7" s="9">
        <f>+F8+F20+F24+F27</f>
        <v>271862</v>
      </c>
      <c r="G7" s="9">
        <f t="shared" si="0"/>
        <v>440862</v>
      </c>
      <c r="H7" s="9">
        <f t="shared" si="0"/>
        <v>324097</v>
      </c>
      <c r="I7" s="9">
        <f t="shared" si="0"/>
        <v>278467</v>
      </c>
      <c r="J7" s="9">
        <f t="shared" si="0"/>
        <v>434595</v>
      </c>
      <c r="K7" s="9">
        <f t="shared" si="0"/>
        <v>144470</v>
      </c>
      <c r="L7" s="9">
        <f t="shared" si="0"/>
        <v>143203</v>
      </c>
      <c r="M7" s="9">
        <f t="shared" si="0"/>
        <v>295175</v>
      </c>
      <c r="N7" s="9">
        <f t="shared" si="0"/>
        <v>437769</v>
      </c>
      <c r="O7" s="9">
        <f t="shared" si="0"/>
        <v>4688879</v>
      </c>
      <c r="P7" s="44"/>
      <c r="Q7"/>
      <c r="R7"/>
    </row>
    <row r="8" spans="1:18" ht="17.25" customHeight="1">
      <c r="A8" s="10" t="s">
        <v>36</v>
      </c>
      <c r="B8" s="11">
        <f>B9+B12+B16</f>
        <v>272698</v>
      </c>
      <c r="C8" s="11">
        <f aca="true" t="shared" si="1" ref="C8:N8">C9+C12+C16</f>
        <v>362237</v>
      </c>
      <c r="D8" s="11">
        <f t="shared" si="1"/>
        <v>341966</v>
      </c>
      <c r="E8" s="11">
        <f>E9+E12+E16</f>
        <v>49336</v>
      </c>
      <c r="F8" s="11">
        <f>F9+F12+F16</f>
        <v>143487</v>
      </c>
      <c r="G8" s="11">
        <f t="shared" si="1"/>
        <v>242786</v>
      </c>
      <c r="H8" s="11">
        <f t="shared" si="1"/>
        <v>182370</v>
      </c>
      <c r="I8" s="11">
        <f t="shared" si="1"/>
        <v>131998</v>
      </c>
      <c r="J8" s="11">
        <f t="shared" si="1"/>
        <v>224406</v>
      </c>
      <c r="K8" s="11">
        <f t="shared" si="1"/>
        <v>77585</v>
      </c>
      <c r="L8" s="11">
        <f t="shared" si="1"/>
        <v>76891</v>
      </c>
      <c r="M8" s="11">
        <f t="shared" si="1"/>
        <v>145218</v>
      </c>
      <c r="N8" s="11">
        <f t="shared" si="1"/>
        <v>251078</v>
      </c>
      <c r="O8" s="11">
        <f aca="true" t="shared" si="2" ref="O8:O27">SUM(B8:N8)</f>
        <v>2502056</v>
      </c>
      <c r="P8"/>
      <c r="Q8"/>
      <c r="R8"/>
    </row>
    <row r="9" spans="1:18" ht="17.25" customHeight="1">
      <c r="A9" s="15" t="s">
        <v>14</v>
      </c>
      <c r="B9" s="13">
        <f>+B10+B11</f>
        <v>35174</v>
      </c>
      <c r="C9" s="13">
        <f aca="true" t="shared" si="3" ref="C9:N9">+C10+C11</f>
        <v>49702</v>
      </c>
      <c r="D9" s="13">
        <f t="shared" si="3"/>
        <v>44539</v>
      </c>
      <c r="E9" s="13">
        <f>+E10+E11</f>
        <v>7426</v>
      </c>
      <c r="F9" s="13">
        <f>+F10+F11</f>
        <v>16329</v>
      </c>
      <c r="G9" s="13">
        <f t="shared" si="3"/>
        <v>30279</v>
      </c>
      <c r="H9" s="13">
        <f t="shared" si="3"/>
        <v>22178</v>
      </c>
      <c r="I9" s="13">
        <f t="shared" si="3"/>
        <v>11524</v>
      </c>
      <c r="J9" s="13">
        <f t="shared" si="3"/>
        <v>17499</v>
      </c>
      <c r="K9" s="13">
        <f t="shared" si="3"/>
        <v>6049</v>
      </c>
      <c r="L9" s="13">
        <f t="shared" si="3"/>
        <v>7747</v>
      </c>
      <c r="M9" s="13">
        <f t="shared" si="3"/>
        <v>9369</v>
      </c>
      <c r="N9" s="13">
        <f t="shared" si="3"/>
        <v>38189</v>
      </c>
      <c r="O9" s="11">
        <f t="shared" si="2"/>
        <v>296004</v>
      </c>
      <c r="P9"/>
      <c r="Q9"/>
      <c r="R9"/>
    </row>
    <row r="10" spans="1:18" ht="17.25" customHeight="1">
      <c r="A10" s="29" t="s">
        <v>15</v>
      </c>
      <c r="B10" s="13">
        <v>35174</v>
      </c>
      <c r="C10" s="13">
        <v>49702</v>
      </c>
      <c r="D10" s="13">
        <v>44539</v>
      </c>
      <c r="E10" s="13">
        <v>7426</v>
      </c>
      <c r="F10" s="13">
        <v>16329</v>
      </c>
      <c r="G10" s="13">
        <v>30279</v>
      </c>
      <c r="H10" s="13">
        <v>22178</v>
      </c>
      <c r="I10" s="13">
        <v>11524</v>
      </c>
      <c r="J10" s="13">
        <v>17499</v>
      </c>
      <c r="K10" s="13">
        <v>6049</v>
      </c>
      <c r="L10" s="13">
        <v>7747</v>
      </c>
      <c r="M10" s="13">
        <v>9369</v>
      </c>
      <c r="N10" s="13">
        <v>38189</v>
      </c>
      <c r="O10" s="11">
        <f t="shared" si="2"/>
        <v>296004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227267</v>
      </c>
      <c r="C12" s="17">
        <f t="shared" si="4"/>
        <v>298226</v>
      </c>
      <c r="D12" s="17">
        <f t="shared" si="4"/>
        <v>284536</v>
      </c>
      <c r="E12" s="17">
        <f>SUM(E13:E15)</f>
        <v>39691</v>
      </c>
      <c r="F12" s="17">
        <f>SUM(F13:F15)</f>
        <v>121560</v>
      </c>
      <c r="G12" s="17">
        <f t="shared" si="4"/>
        <v>203399</v>
      </c>
      <c r="H12" s="17">
        <f t="shared" si="4"/>
        <v>152530</v>
      </c>
      <c r="I12" s="17">
        <f t="shared" si="4"/>
        <v>113859</v>
      </c>
      <c r="J12" s="17">
        <f t="shared" si="4"/>
        <v>196547</v>
      </c>
      <c r="K12" s="17">
        <f t="shared" si="4"/>
        <v>67368</v>
      </c>
      <c r="L12" s="17">
        <f t="shared" si="4"/>
        <v>65714</v>
      </c>
      <c r="M12" s="17">
        <f t="shared" si="4"/>
        <v>128332</v>
      </c>
      <c r="N12" s="17">
        <f t="shared" si="4"/>
        <v>203045</v>
      </c>
      <c r="O12" s="11">
        <f t="shared" si="2"/>
        <v>2102074</v>
      </c>
      <c r="P12"/>
      <c r="Q12"/>
      <c r="R12"/>
    </row>
    <row r="13" spans="1:18" s="61" customFormat="1" ht="17.25" customHeight="1">
      <c r="A13" s="66" t="s">
        <v>17</v>
      </c>
      <c r="B13" s="67">
        <v>119654</v>
      </c>
      <c r="C13" s="67">
        <v>166596</v>
      </c>
      <c r="D13" s="67">
        <v>163266</v>
      </c>
      <c r="E13" s="67">
        <v>24257</v>
      </c>
      <c r="F13" s="67">
        <v>69400</v>
      </c>
      <c r="G13" s="67">
        <v>111790</v>
      </c>
      <c r="H13" s="67">
        <v>81915</v>
      </c>
      <c r="I13" s="67">
        <v>64975</v>
      </c>
      <c r="J13" s="67">
        <v>100688</v>
      </c>
      <c r="K13" s="67">
        <v>34672</v>
      </c>
      <c r="L13" s="67">
        <v>34666</v>
      </c>
      <c r="M13" s="67">
        <v>68562</v>
      </c>
      <c r="N13" s="67">
        <v>106280</v>
      </c>
      <c r="O13" s="68">
        <f t="shared" si="2"/>
        <v>1146721</v>
      </c>
      <c r="P13" s="69"/>
      <c r="Q13" s="70"/>
      <c r="R13"/>
    </row>
    <row r="14" spans="1:18" s="61" customFormat="1" ht="17.25" customHeight="1">
      <c r="A14" s="66" t="s">
        <v>18</v>
      </c>
      <c r="B14" s="67">
        <v>105419</v>
      </c>
      <c r="C14" s="67">
        <v>128418</v>
      </c>
      <c r="D14" s="67">
        <v>119103</v>
      </c>
      <c r="E14" s="67">
        <v>14946</v>
      </c>
      <c r="F14" s="67">
        <v>51475</v>
      </c>
      <c r="G14" s="67">
        <v>89439</v>
      </c>
      <c r="H14" s="67">
        <v>69330</v>
      </c>
      <c r="I14" s="67">
        <v>48097</v>
      </c>
      <c r="J14" s="67">
        <v>94370</v>
      </c>
      <c r="K14" s="67">
        <v>32153</v>
      </c>
      <c r="L14" s="67">
        <v>30526</v>
      </c>
      <c r="M14" s="67">
        <v>59007</v>
      </c>
      <c r="N14" s="67">
        <v>93739</v>
      </c>
      <c r="O14" s="68">
        <f t="shared" si="2"/>
        <v>936022</v>
      </c>
      <c r="P14" s="69"/>
      <c r="Q14"/>
      <c r="R14"/>
    </row>
    <row r="15" spans="1:18" ht="17.25" customHeight="1">
      <c r="A15" s="14" t="s">
        <v>19</v>
      </c>
      <c r="B15" s="13">
        <v>2194</v>
      </c>
      <c r="C15" s="13">
        <v>3212</v>
      </c>
      <c r="D15" s="13">
        <v>2167</v>
      </c>
      <c r="E15" s="13">
        <v>488</v>
      </c>
      <c r="F15" s="13">
        <v>685</v>
      </c>
      <c r="G15" s="13">
        <v>2170</v>
      </c>
      <c r="H15" s="13">
        <v>1285</v>
      </c>
      <c r="I15" s="13">
        <v>787</v>
      </c>
      <c r="J15" s="13">
        <v>1489</v>
      </c>
      <c r="K15" s="13">
        <v>543</v>
      </c>
      <c r="L15" s="13">
        <v>522</v>
      </c>
      <c r="M15" s="13">
        <v>763</v>
      </c>
      <c r="N15" s="13">
        <v>3026</v>
      </c>
      <c r="O15" s="11">
        <f t="shared" si="2"/>
        <v>19331</v>
      </c>
      <c r="P15"/>
      <c r="Q15"/>
      <c r="R15"/>
    </row>
    <row r="16" spans="1:15" ht="17.25" customHeight="1">
      <c r="A16" s="15" t="s">
        <v>32</v>
      </c>
      <c r="B16" s="13">
        <f>B17+B18+B19</f>
        <v>10257</v>
      </c>
      <c r="C16" s="13">
        <f aca="true" t="shared" si="5" ref="C16:N16">C17+C18+C19</f>
        <v>14309</v>
      </c>
      <c r="D16" s="13">
        <f t="shared" si="5"/>
        <v>12891</v>
      </c>
      <c r="E16" s="13">
        <f>E17+E18+E19</f>
        <v>2219</v>
      </c>
      <c r="F16" s="13">
        <f>F17+F18+F19</f>
        <v>5598</v>
      </c>
      <c r="G16" s="13">
        <f t="shared" si="5"/>
        <v>9108</v>
      </c>
      <c r="H16" s="13">
        <f t="shared" si="5"/>
        <v>7662</v>
      </c>
      <c r="I16" s="13">
        <f t="shared" si="5"/>
        <v>6615</v>
      </c>
      <c r="J16" s="13">
        <f t="shared" si="5"/>
        <v>10360</v>
      </c>
      <c r="K16" s="13">
        <f t="shared" si="5"/>
        <v>4168</v>
      </c>
      <c r="L16" s="13">
        <f t="shared" si="5"/>
        <v>3430</v>
      </c>
      <c r="M16" s="13">
        <f t="shared" si="5"/>
        <v>7517</v>
      </c>
      <c r="N16" s="13">
        <f t="shared" si="5"/>
        <v>9844</v>
      </c>
      <c r="O16" s="11">
        <f t="shared" si="2"/>
        <v>103978</v>
      </c>
    </row>
    <row r="17" spans="1:18" ht="17.25" customHeight="1">
      <c r="A17" s="14" t="s">
        <v>33</v>
      </c>
      <c r="B17" s="13">
        <v>10233</v>
      </c>
      <c r="C17" s="13">
        <v>14275</v>
      </c>
      <c r="D17" s="13">
        <v>12877</v>
      </c>
      <c r="E17" s="13">
        <v>2218</v>
      </c>
      <c r="F17" s="13">
        <v>5592</v>
      </c>
      <c r="G17" s="13">
        <v>9097</v>
      </c>
      <c r="H17" s="13">
        <v>7645</v>
      </c>
      <c r="I17" s="13">
        <v>6602</v>
      </c>
      <c r="J17" s="13">
        <v>10344</v>
      </c>
      <c r="K17" s="13">
        <v>4159</v>
      </c>
      <c r="L17" s="13">
        <v>3423</v>
      </c>
      <c r="M17" s="13">
        <v>7513</v>
      </c>
      <c r="N17" s="13">
        <v>9836</v>
      </c>
      <c r="O17" s="11">
        <f t="shared" si="2"/>
        <v>103814</v>
      </c>
      <c r="P17"/>
      <c r="Q17"/>
      <c r="R17"/>
    </row>
    <row r="18" spans="1:18" ht="17.25" customHeight="1">
      <c r="A18" s="14" t="s">
        <v>34</v>
      </c>
      <c r="B18" s="13">
        <v>7</v>
      </c>
      <c r="C18" s="13">
        <v>18</v>
      </c>
      <c r="D18" s="13">
        <v>11</v>
      </c>
      <c r="E18" s="13">
        <v>0</v>
      </c>
      <c r="F18" s="13">
        <v>1</v>
      </c>
      <c r="G18" s="13">
        <v>7</v>
      </c>
      <c r="H18" s="13">
        <v>7</v>
      </c>
      <c r="I18" s="13">
        <v>7</v>
      </c>
      <c r="J18" s="13">
        <v>12</v>
      </c>
      <c r="K18" s="13">
        <v>3</v>
      </c>
      <c r="L18" s="13">
        <v>4</v>
      </c>
      <c r="M18" s="13">
        <v>2</v>
      </c>
      <c r="N18" s="13">
        <v>8</v>
      </c>
      <c r="O18" s="11">
        <f t="shared" si="2"/>
        <v>87</v>
      </c>
      <c r="P18"/>
      <c r="Q18"/>
      <c r="R18"/>
    </row>
    <row r="19" spans="1:18" ht="17.25" customHeight="1">
      <c r="A19" s="14" t="s">
        <v>35</v>
      </c>
      <c r="B19" s="13">
        <v>17</v>
      </c>
      <c r="C19" s="13">
        <v>16</v>
      </c>
      <c r="D19" s="13">
        <v>3</v>
      </c>
      <c r="E19" s="13">
        <v>1</v>
      </c>
      <c r="F19" s="13">
        <v>5</v>
      </c>
      <c r="G19" s="13">
        <v>4</v>
      </c>
      <c r="H19" s="13">
        <v>10</v>
      </c>
      <c r="I19" s="13">
        <v>6</v>
      </c>
      <c r="J19" s="13">
        <v>4</v>
      </c>
      <c r="K19" s="13">
        <v>6</v>
      </c>
      <c r="L19" s="13">
        <v>3</v>
      </c>
      <c r="M19" s="13">
        <v>2</v>
      </c>
      <c r="N19" s="13">
        <v>0</v>
      </c>
      <c r="O19" s="11">
        <f t="shared" si="2"/>
        <v>77</v>
      </c>
      <c r="P19"/>
      <c r="Q19"/>
      <c r="R19"/>
    </row>
    <row r="20" spans="1:18" ht="17.25" customHeight="1">
      <c r="A20" s="16" t="s">
        <v>20</v>
      </c>
      <c r="B20" s="11">
        <f>+B21+B22+B23</f>
        <v>163531</v>
      </c>
      <c r="C20" s="11">
        <f aca="true" t="shared" si="6" ref="C20:N20">+C21+C22+C23</f>
        <v>185624</v>
      </c>
      <c r="D20" s="11">
        <f t="shared" si="6"/>
        <v>207487</v>
      </c>
      <c r="E20" s="11">
        <f>+E21+E22+E23</f>
        <v>31445</v>
      </c>
      <c r="F20" s="11">
        <f>+F21+F22+F23</f>
        <v>81921</v>
      </c>
      <c r="G20" s="11">
        <f t="shared" si="6"/>
        <v>127607</v>
      </c>
      <c r="H20" s="11">
        <f t="shared" si="6"/>
        <v>97715</v>
      </c>
      <c r="I20" s="11">
        <f t="shared" si="6"/>
        <v>111515</v>
      </c>
      <c r="J20" s="11">
        <f t="shared" si="6"/>
        <v>162912</v>
      </c>
      <c r="K20" s="11">
        <f t="shared" si="6"/>
        <v>52981</v>
      </c>
      <c r="L20" s="11">
        <f t="shared" si="6"/>
        <v>50515</v>
      </c>
      <c r="M20" s="11">
        <f t="shared" si="6"/>
        <v>118753</v>
      </c>
      <c r="N20" s="11">
        <f t="shared" si="6"/>
        <v>127076</v>
      </c>
      <c r="O20" s="11">
        <f t="shared" si="2"/>
        <v>1519082</v>
      </c>
      <c r="P20"/>
      <c r="Q20"/>
      <c r="R20"/>
    </row>
    <row r="21" spans="1:18" s="61" customFormat="1" ht="17.25" customHeight="1">
      <c r="A21" s="55" t="s">
        <v>21</v>
      </c>
      <c r="B21" s="67">
        <v>95949</v>
      </c>
      <c r="C21" s="67">
        <v>118484</v>
      </c>
      <c r="D21" s="67">
        <v>134792</v>
      </c>
      <c r="E21" s="67">
        <v>20967</v>
      </c>
      <c r="F21" s="67">
        <v>52049</v>
      </c>
      <c r="G21" s="67">
        <v>79080</v>
      </c>
      <c r="H21" s="67">
        <v>58733</v>
      </c>
      <c r="I21" s="67">
        <v>70332</v>
      </c>
      <c r="J21" s="67">
        <v>91940</v>
      </c>
      <c r="K21" s="67">
        <v>29916</v>
      </c>
      <c r="L21" s="67">
        <v>29480</v>
      </c>
      <c r="M21" s="67">
        <v>68533</v>
      </c>
      <c r="N21" s="67">
        <v>78073</v>
      </c>
      <c r="O21" s="68">
        <f t="shared" si="2"/>
        <v>928328</v>
      </c>
      <c r="P21" s="69"/>
      <c r="Q21"/>
      <c r="R21"/>
    </row>
    <row r="22" spans="1:18" s="61" customFormat="1" ht="17.25" customHeight="1">
      <c r="A22" s="55" t="s">
        <v>22</v>
      </c>
      <c r="B22" s="67">
        <v>66508</v>
      </c>
      <c r="C22" s="67">
        <v>65891</v>
      </c>
      <c r="D22" s="67">
        <v>71597</v>
      </c>
      <c r="E22" s="67">
        <v>10254</v>
      </c>
      <c r="F22" s="67">
        <v>29501</v>
      </c>
      <c r="G22" s="67">
        <v>47665</v>
      </c>
      <c r="H22" s="67">
        <v>38406</v>
      </c>
      <c r="I22" s="67">
        <v>40720</v>
      </c>
      <c r="J22" s="67">
        <v>70172</v>
      </c>
      <c r="K22" s="67">
        <v>22821</v>
      </c>
      <c r="L22" s="67">
        <v>20783</v>
      </c>
      <c r="M22" s="67">
        <v>49766</v>
      </c>
      <c r="N22" s="67">
        <v>47915</v>
      </c>
      <c r="O22" s="68">
        <f t="shared" si="2"/>
        <v>581999</v>
      </c>
      <c r="P22" s="69"/>
      <c r="Q22"/>
      <c r="R22"/>
    </row>
    <row r="23" spans="1:18" ht="17.25" customHeight="1">
      <c r="A23" s="12" t="s">
        <v>23</v>
      </c>
      <c r="B23" s="13">
        <v>1074</v>
      </c>
      <c r="C23" s="13">
        <v>1249</v>
      </c>
      <c r="D23" s="13">
        <v>1098</v>
      </c>
      <c r="E23" s="13">
        <v>224</v>
      </c>
      <c r="F23" s="13">
        <v>371</v>
      </c>
      <c r="G23" s="13">
        <v>862</v>
      </c>
      <c r="H23" s="13">
        <v>576</v>
      </c>
      <c r="I23" s="13">
        <v>463</v>
      </c>
      <c r="J23" s="13">
        <v>800</v>
      </c>
      <c r="K23" s="13">
        <v>244</v>
      </c>
      <c r="L23" s="13">
        <v>252</v>
      </c>
      <c r="M23" s="13">
        <v>454</v>
      </c>
      <c r="N23" s="13">
        <v>1088</v>
      </c>
      <c r="O23" s="11">
        <f t="shared" si="2"/>
        <v>8755</v>
      </c>
      <c r="P23"/>
      <c r="Q23"/>
      <c r="R23"/>
    </row>
    <row r="24" spans="1:18" ht="17.25" customHeight="1">
      <c r="A24" s="16" t="s">
        <v>24</v>
      </c>
      <c r="B24" s="13">
        <f>+B25+B26</f>
        <v>69760</v>
      </c>
      <c r="C24" s="13">
        <f aca="true" t="shared" si="7" ref="C24:N24">+C25+C26</f>
        <v>102857</v>
      </c>
      <c r="D24" s="13">
        <f t="shared" si="7"/>
        <v>112307</v>
      </c>
      <c r="E24" s="13">
        <f>+E25+E26</f>
        <v>19131</v>
      </c>
      <c r="F24" s="13">
        <f>+F25+F26</f>
        <v>46454</v>
      </c>
      <c r="G24" s="13">
        <f t="shared" si="7"/>
        <v>70469</v>
      </c>
      <c r="H24" s="13">
        <f t="shared" si="7"/>
        <v>44012</v>
      </c>
      <c r="I24" s="13">
        <f t="shared" si="7"/>
        <v>34954</v>
      </c>
      <c r="J24" s="13">
        <f t="shared" si="7"/>
        <v>47277</v>
      </c>
      <c r="K24" s="13">
        <f t="shared" si="7"/>
        <v>13904</v>
      </c>
      <c r="L24" s="13">
        <f t="shared" si="7"/>
        <v>15797</v>
      </c>
      <c r="M24" s="13">
        <f t="shared" si="7"/>
        <v>31204</v>
      </c>
      <c r="N24" s="13">
        <f t="shared" si="7"/>
        <v>55680</v>
      </c>
      <c r="O24" s="11">
        <f t="shared" si="2"/>
        <v>663806</v>
      </c>
      <c r="P24" s="45"/>
      <c r="Q24"/>
      <c r="R24"/>
    </row>
    <row r="25" spans="1:18" ht="17.25" customHeight="1">
      <c r="A25" s="12" t="s">
        <v>37</v>
      </c>
      <c r="B25" s="13">
        <v>69756</v>
      </c>
      <c r="C25" s="13">
        <v>102846</v>
      </c>
      <c r="D25" s="13">
        <v>112305</v>
      </c>
      <c r="E25" s="13">
        <v>19129</v>
      </c>
      <c r="F25" s="13">
        <v>46453</v>
      </c>
      <c r="G25" s="13">
        <v>70466</v>
      </c>
      <c r="H25" s="13">
        <v>44009</v>
      </c>
      <c r="I25" s="13">
        <v>34953</v>
      </c>
      <c r="J25" s="13">
        <v>47277</v>
      </c>
      <c r="K25" s="13">
        <v>13903</v>
      </c>
      <c r="L25" s="13">
        <v>15797</v>
      </c>
      <c r="M25" s="13">
        <v>31204</v>
      </c>
      <c r="N25" s="13">
        <v>55678</v>
      </c>
      <c r="O25" s="11">
        <f t="shared" si="2"/>
        <v>663776</v>
      </c>
      <c r="P25" s="44"/>
      <c r="Q25"/>
      <c r="R25"/>
    </row>
    <row r="26" spans="1:18" ht="17.25" customHeight="1">
      <c r="A26" s="12" t="s">
        <v>38</v>
      </c>
      <c r="B26" s="13">
        <v>4</v>
      </c>
      <c r="C26" s="13">
        <v>11</v>
      </c>
      <c r="D26" s="13">
        <v>2</v>
      </c>
      <c r="E26" s="13">
        <v>2</v>
      </c>
      <c r="F26" s="13">
        <v>1</v>
      </c>
      <c r="G26" s="13">
        <v>3</v>
      </c>
      <c r="H26" s="13">
        <v>3</v>
      </c>
      <c r="I26" s="13">
        <v>1</v>
      </c>
      <c r="J26" s="13">
        <v>0</v>
      </c>
      <c r="K26" s="13">
        <v>1</v>
      </c>
      <c r="L26" s="13">
        <v>0</v>
      </c>
      <c r="M26" s="13">
        <v>0</v>
      </c>
      <c r="N26" s="13">
        <v>2</v>
      </c>
      <c r="O26" s="11">
        <f t="shared" si="2"/>
        <v>30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3935</v>
      </c>
      <c r="O27" s="11">
        <f t="shared" si="2"/>
        <v>3935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21114.06</v>
      </c>
      <c r="O37" s="23">
        <f>SUM(B37:N37)</f>
        <v>21114.06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1654876.5899999999</v>
      </c>
      <c r="C49" s="22">
        <f aca="true" t="shared" si="11" ref="C49:N49">+C50+C62</f>
        <v>2386783.93</v>
      </c>
      <c r="D49" s="22">
        <f t="shared" si="11"/>
        <v>2592912.6399999997</v>
      </c>
      <c r="E49" s="22">
        <f t="shared" si="11"/>
        <v>527405.47</v>
      </c>
      <c r="F49" s="22">
        <f t="shared" si="11"/>
        <v>936667.15</v>
      </c>
      <c r="G49" s="22">
        <f t="shared" si="11"/>
        <v>1515516.82</v>
      </c>
      <c r="H49" s="22">
        <f t="shared" si="11"/>
        <v>1195840.36</v>
      </c>
      <c r="I49" s="22">
        <f>+I50+I62</f>
        <v>964870.13</v>
      </c>
      <c r="J49" s="22">
        <f t="shared" si="11"/>
        <v>1275508.03</v>
      </c>
      <c r="K49" s="22">
        <f>+K50+K62</f>
        <v>443359.75999999995</v>
      </c>
      <c r="L49" s="22">
        <f>+L50+L62</f>
        <v>400488.5</v>
      </c>
      <c r="M49" s="22">
        <f>+M50+M62</f>
        <v>821974.8500000001</v>
      </c>
      <c r="N49" s="22">
        <f t="shared" si="11"/>
        <v>1501882.1500000001</v>
      </c>
      <c r="O49" s="22">
        <f>SUM(B49:N49)</f>
        <v>16218086.379999999</v>
      </c>
      <c r="P49"/>
      <c r="Q49"/>
      <c r="R49"/>
    </row>
    <row r="50" spans="1:18" ht="17.25" customHeight="1">
      <c r="A50" s="16" t="s">
        <v>57</v>
      </c>
      <c r="B50" s="23">
        <f>SUM(B51:B61)</f>
        <v>1638133.92</v>
      </c>
      <c r="C50" s="23">
        <f aca="true" t="shared" si="12" ref="C50:N50">SUM(C51:C61)</f>
        <v>2363621.3800000004</v>
      </c>
      <c r="D50" s="23">
        <f t="shared" si="12"/>
        <v>2577521.8899999997</v>
      </c>
      <c r="E50" s="23">
        <f t="shared" si="12"/>
        <v>527405.47</v>
      </c>
      <c r="F50" s="23">
        <f t="shared" si="12"/>
        <v>923176.65</v>
      </c>
      <c r="G50" s="23">
        <f t="shared" si="12"/>
        <v>1492412.72</v>
      </c>
      <c r="H50" s="23">
        <f t="shared" si="12"/>
        <v>1195840.36</v>
      </c>
      <c r="I50" s="23">
        <f>SUM(I51:I61)</f>
        <v>954202.49</v>
      </c>
      <c r="J50" s="23">
        <f t="shared" si="12"/>
        <v>1265061.54</v>
      </c>
      <c r="K50" s="23">
        <f>SUM(K51:K61)</f>
        <v>441847.39999999997</v>
      </c>
      <c r="L50" s="23">
        <f>SUM(L51:L61)</f>
        <v>392626.52</v>
      </c>
      <c r="M50" s="23">
        <f>SUM(M51:M61)</f>
        <v>820510.18</v>
      </c>
      <c r="N50" s="23">
        <f t="shared" si="12"/>
        <v>1485813.3</v>
      </c>
      <c r="O50" s="23">
        <f>SUM(B50:N50)</f>
        <v>16078173.819999998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1591031.81</v>
      </c>
      <c r="C51" s="23">
        <f t="shared" si="13"/>
        <v>2295277.6</v>
      </c>
      <c r="D51" s="23">
        <f t="shared" si="13"/>
        <v>2571136.13</v>
      </c>
      <c r="E51" s="23">
        <f t="shared" si="13"/>
        <v>527405.47</v>
      </c>
      <c r="F51" s="23">
        <f t="shared" si="13"/>
        <v>894969.7</v>
      </c>
      <c r="G51" s="23">
        <f t="shared" si="13"/>
        <v>1488967.32</v>
      </c>
      <c r="H51" s="23">
        <f t="shared" si="13"/>
        <v>1187296.95</v>
      </c>
      <c r="I51" s="23">
        <f t="shared" si="13"/>
        <v>950825.57</v>
      </c>
      <c r="J51" s="23">
        <f t="shared" si="13"/>
        <v>1262455.02</v>
      </c>
      <c r="K51" s="23">
        <f t="shared" si="13"/>
        <v>440503.48</v>
      </c>
      <c r="L51" s="23">
        <f t="shared" si="13"/>
        <v>391402.44</v>
      </c>
      <c r="M51" s="23">
        <f t="shared" si="13"/>
        <v>818254.62</v>
      </c>
      <c r="N51" s="23">
        <f t="shared" si="13"/>
        <v>1420647.96</v>
      </c>
      <c r="O51" s="23">
        <f>SUM(B51:N51)</f>
        <v>15840174.069999997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21114.06</v>
      </c>
      <c r="O55" s="23">
        <f aca="true" t="shared" si="14" ref="O55:O60">SUM(B55:N55)</f>
        <v>21114.06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15390.75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139912.56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-227724.64</v>
      </c>
      <c r="C66" s="35">
        <f t="shared" si="15"/>
        <v>-243816.41999999998</v>
      </c>
      <c r="D66" s="35">
        <f t="shared" si="15"/>
        <v>-240895.29</v>
      </c>
      <c r="E66" s="35">
        <f t="shared" si="15"/>
        <v>-99454.51000000001</v>
      </c>
      <c r="F66" s="35">
        <f t="shared" si="15"/>
        <v>-81129.81999999999</v>
      </c>
      <c r="G66" s="35">
        <f t="shared" si="15"/>
        <v>-232754.98</v>
      </c>
      <c r="H66" s="35">
        <f t="shared" si="15"/>
        <v>-106269.87000000001</v>
      </c>
      <c r="I66" s="35">
        <f t="shared" si="15"/>
        <v>-142450.09000000003</v>
      </c>
      <c r="J66" s="35">
        <f t="shared" si="15"/>
        <v>-149585.09999999998</v>
      </c>
      <c r="K66" s="35">
        <f t="shared" si="15"/>
        <v>-30144.03</v>
      </c>
      <c r="L66" s="35">
        <f t="shared" si="15"/>
        <v>-37445.43</v>
      </c>
      <c r="M66" s="35">
        <f t="shared" si="15"/>
        <v>-48686.22</v>
      </c>
      <c r="N66" s="35">
        <f t="shared" si="15"/>
        <v>-178531.76</v>
      </c>
      <c r="O66" s="35">
        <f aca="true" t="shared" si="16" ref="O66:O74">SUM(B66:N66)</f>
        <v>-1818888.1600000001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-213213.69</v>
      </c>
      <c r="C67" s="35">
        <f t="shared" si="17"/>
        <v>-222731.15</v>
      </c>
      <c r="D67" s="35">
        <f t="shared" si="17"/>
        <v>-218838.73</v>
      </c>
      <c r="E67" s="35">
        <f t="shared" si="17"/>
        <v>-31931.8</v>
      </c>
      <c r="F67" s="35">
        <f t="shared" si="17"/>
        <v>-70214.7</v>
      </c>
      <c r="G67" s="35">
        <f t="shared" si="17"/>
        <v>-218252.72</v>
      </c>
      <c r="H67" s="35">
        <f t="shared" si="17"/>
        <v>-95511.6</v>
      </c>
      <c r="I67" s="35">
        <f t="shared" si="17"/>
        <v>-133637.23</v>
      </c>
      <c r="J67" s="35">
        <f t="shared" si="17"/>
        <v>-137007.96</v>
      </c>
      <c r="K67" s="35">
        <f t="shared" si="17"/>
        <v>-26010.7</v>
      </c>
      <c r="L67" s="35">
        <f t="shared" si="17"/>
        <v>-33312.1</v>
      </c>
      <c r="M67" s="35">
        <f t="shared" si="17"/>
        <v>-40286.7</v>
      </c>
      <c r="N67" s="35">
        <f t="shared" si="17"/>
        <v>-164212.7</v>
      </c>
      <c r="O67" s="35">
        <f t="shared" si="16"/>
        <v>-1605161.7799999998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-151248.2</v>
      </c>
      <c r="C68" s="58">
        <f aca="true" t="shared" si="18" ref="C68:N68">-ROUND(C9*$D$3,2)</f>
        <v>-213718.6</v>
      </c>
      <c r="D68" s="58">
        <f t="shared" si="18"/>
        <v>-191517.7</v>
      </c>
      <c r="E68" s="58">
        <f t="shared" si="18"/>
        <v>-31931.8</v>
      </c>
      <c r="F68" s="58">
        <f t="shared" si="18"/>
        <v>-70214.7</v>
      </c>
      <c r="G68" s="58">
        <f t="shared" si="18"/>
        <v>-130199.7</v>
      </c>
      <c r="H68" s="58">
        <f>-ROUND((H9+H29)*$D$3,2)</f>
        <v>-95511.6</v>
      </c>
      <c r="I68" s="58">
        <f t="shared" si="18"/>
        <v>-49553.2</v>
      </c>
      <c r="J68" s="58">
        <f t="shared" si="18"/>
        <v>-75245.7</v>
      </c>
      <c r="K68" s="58">
        <f t="shared" si="18"/>
        <v>-26010.7</v>
      </c>
      <c r="L68" s="58">
        <f t="shared" si="18"/>
        <v>-33312.1</v>
      </c>
      <c r="M68" s="58">
        <f t="shared" si="18"/>
        <v>-40286.7</v>
      </c>
      <c r="N68" s="58">
        <f t="shared" si="18"/>
        <v>-164212.7</v>
      </c>
      <c r="O68" s="58">
        <f t="shared" si="16"/>
        <v>-1272963.3999999997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-442.9</v>
      </c>
      <c r="C70" s="35">
        <v>-279.5</v>
      </c>
      <c r="D70" s="35">
        <v>-309.6</v>
      </c>
      <c r="E70" s="19">
        <v>0</v>
      </c>
      <c r="F70" s="19">
        <v>0</v>
      </c>
      <c r="G70" s="35">
        <v>-451.5</v>
      </c>
      <c r="H70" s="35">
        <v>0</v>
      </c>
      <c r="I70" s="35">
        <v>-473</v>
      </c>
      <c r="J70" s="35">
        <v>-210.7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6"/>
        <v>-2167.2</v>
      </c>
      <c r="P70"/>
      <c r="Q70"/>
      <c r="R70"/>
    </row>
    <row r="71" spans="1:18" ht="18.75" customHeight="1">
      <c r="A71" s="12" t="s">
        <v>73</v>
      </c>
      <c r="B71" s="35">
        <v>-18571.7</v>
      </c>
      <c r="C71" s="35">
        <v>-5568.5</v>
      </c>
      <c r="D71" s="35">
        <v>-8462.4</v>
      </c>
      <c r="E71" s="19">
        <v>0</v>
      </c>
      <c r="F71" s="19">
        <v>0</v>
      </c>
      <c r="G71" s="35">
        <v>-8118.4</v>
      </c>
      <c r="H71" s="35">
        <v>0</v>
      </c>
      <c r="I71" s="35">
        <v>-5989.9</v>
      </c>
      <c r="J71" s="35">
        <v>-6983.2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-53694.1</v>
      </c>
      <c r="P71"/>
      <c r="Q71"/>
      <c r="R71"/>
    </row>
    <row r="72" spans="1:18" ht="18.75" customHeight="1">
      <c r="A72" s="12" t="s">
        <v>74</v>
      </c>
      <c r="B72" s="35">
        <v>-42950.89</v>
      </c>
      <c r="C72" s="35">
        <v>-3164.55</v>
      </c>
      <c r="D72" s="35">
        <v>-18549.03</v>
      </c>
      <c r="E72" s="19">
        <v>0</v>
      </c>
      <c r="F72" s="19">
        <v>0</v>
      </c>
      <c r="G72" s="35">
        <v>-79483.12</v>
      </c>
      <c r="H72" s="35">
        <v>0</v>
      </c>
      <c r="I72" s="35">
        <v>-77621.13</v>
      </c>
      <c r="J72" s="35">
        <v>-54568.36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6"/>
        <v>-276337.08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-14510.95</v>
      </c>
      <c r="C74" s="58">
        <f t="shared" si="19"/>
        <v>-21085.27</v>
      </c>
      <c r="D74" s="35">
        <f t="shared" si="19"/>
        <v>-22056.56</v>
      </c>
      <c r="E74" s="35">
        <f t="shared" si="19"/>
        <v>-67522.71</v>
      </c>
      <c r="F74" s="35">
        <f t="shared" si="19"/>
        <v>-10915.12</v>
      </c>
      <c r="G74" s="35">
        <f t="shared" si="19"/>
        <v>-14502.26</v>
      </c>
      <c r="H74" s="35">
        <f t="shared" si="19"/>
        <v>-10758.27</v>
      </c>
      <c r="I74" s="35">
        <f t="shared" si="19"/>
        <v>-8812.86</v>
      </c>
      <c r="J74" s="35">
        <f t="shared" si="19"/>
        <v>-12577.14</v>
      </c>
      <c r="K74" s="35">
        <f t="shared" si="19"/>
        <v>-4133.33</v>
      </c>
      <c r="L74" s="35">
        <f t="shared" si="19"/>
        <v>-4133.33</v>
      </c>
      <c r="M74" s="35">
        <f t="shared" si="19"/>
        <v>-8399.52</v>
      </c>
      <c r="N74" s="58">
        <f t="shared" si="19"/>
        <v>-14319.06</v>
      </c>
      <c r="O74" s="58">
        <f t="shared" si="16"/>
        <v>-213726.37999999998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19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35">
        <v>-5033.81</v>
      </c>
      <c r="F79" s="35">
        <v>-10377.62</v>
      </c>
      <c r="G79" s="35">
        <v>-13964.76</v>
      </c>
      <c r="H79" s="35">
        <v>-10377.62</v>
      </c>
      <c r="I79" s="35">
        <v>-8812.86</v>
      </c>
      <c r="J79" s="35">
        <v>-12577.14</v>
      </c>
      <c r="K79" s="35">
        <v>-4133.33</v>
      </c>
      <c r="L79" s="35">
        <v>-4133.33</v>
      </c>
      <c r="M79" s="35">
        <v>-8399.52</v>
      </c>
      <c r="N79" s="35">
        <v>-14319.06</v>
      </c>
      <c r="O79" s="58">
        <f>SUM(B79:N79)</f>
        <v>-147619.05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1427151.95</v>
      </c>
      <c r="C114" s="24">
        <f t="shared" si="23"/>
        <v>2142967.5100000002</v>
      </c>
      <c r="D114" s="24">
        <f t="shared" si="23"/>
        <v>2352017.3499999996</v>
      </c>
      <c r="E114" s="24">
        <f t="shared" si="23"/>
        <v>427950.95999999996</v>
      </c>
      <c r="F114" s="24">
        <f t="shared" si="23"/>
        <v>855537.3300000001</v>
      </c>
      <c r="G114" s="24">
        <f t="shared" si="23"/>
        <v>1282761.84</v>
      </c>
      <c r="H114" s="24">
        <f aca="true" t="shared" si="24" ref="H114:M114">+H115+H116</f>
        <v>1089570.49</v>
      </c>
      <c r="I114" s="24">
        <f t="shared" si="24"/>
        <v>822420.04</v>
      </c>
      <c r="J114" s="24">
        <f t="shared" si="24"/>
        <v>1125922.9300000002</v>
      </c>
      <c r="K114" s="24">
        <f t="shared" si="24"/>
        <v>413215.7299999999</v>
      </c>
      <c r="L114" s="24">
        <f t="shared" si="24"/>
        <v>363043.07</v>
      </c>
      <c r="M114" s="24">
        <f t="shared" si="24"/>
        <v>773288.6300000001</v>
      </c>
      <c r="N114" s="24">
        <f>+N115+N116</f>
        <v>1323350.3900000001</v>
      </c>
      <c r="O114" s="42">
        <f t="shared" si="22"/>
        <v>14399198.22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1410409.28</v>
      </c>
      <c r="C115" s="24">
        <f t="shared" si="25"/>
        <v>2119804.9600000004</v>
      </c>
      <c r="D115" s="24">
        <f t="shared" si="25"/>
        <v>2336626.5999999996</v>
      </c>
      <c r="E115" s="24">
        <f t="shared" si="25"/>
        <v>427950.95999999996</v>
      </c>
      <c r="F115" s="24">
        <f t="shared" si="25"/>
        <v>842046.8300000001</v>
      </c>
      <c r="G115" s="24">
        <f t="shared" si="25"/>
        <v>1259657.74</v>
      </c>
      <c r="H115" s="24">
        <f aca="true" t="shared" si="26" ref="H115:M115">+H50+H67+H74+H111</f>
        <v>1089570.49</v>
      </c>
      <c r="I115" s="24">
        <f t="shared" si="26"/>
        <v>811752.4</v>
      </c>
      <c r="J115" s="24">
        <f t="shared" si="26"/>
        <v>1115476.4400000002</v>
      </c>
      <c r="K115" s="24">
        <f t="shared" si="26"/>
        <v>411703.36999999994</v>
      </c>
      <c r="L115" s="24">
        <f t="shared" si="26"/>
        <v>355181.09</v>
      </c>
      <c r="M115" s="24">
        <f t="shared" si="26"/>
        <v>771823.9600000001</v>
      </c>
      <c r="N115" s="24">
        <f>+N50+N67+N74+N111</f>
        <v>1307281.54</v>
      </c>
      <c r="O115" s="42">
        <f t="shared" si="22"/>
        <v>14259285.66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15390.75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139912.56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14399198.200000005</v>
      </c>
      <c r="P122" s="46"/>
    </row>
    <row r="123" spans="1:15" ht="18.75" customHeight="1">
      <c r="A123" s="26" t="s">
        <v>120</v>
      </c>
      <c r="B123" s="27">
        <v>193346.07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38">
        <v>0</v>
      </c>
      <c r="O123" s="39">
        <f aca="true" t="shared" si="29" ref="O123:O143">SUM(B123:N123)</f>
        <v>193346.07</v>
      </c>
    </row>
    <row r="124" spans="1:15" ht="18.75" customHeight="1">
      <c r="A124" s="26" t="s">
        <v>121</v>
      </c>
      <c r="B124" s="27">
        <v>1233805.88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38">
        <v>0</v>
      </c>
      <c r="O124" s="39">
        <f t="shared" si="29"/>
        <v>1233805.88</v>
      </c>
    </row>
    <row r="125" spans="1:15" ht="18.75" customHeight="1">
      <c r="A125" s="26" t="s">
        <v>122</v>
      </c>
      <c r="B125" s="38">
        <v>0</v>
      </c>
      <c r="C125" s="27">
        <v>2142967.51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38">
        <v>0</v>
      </c>
      <c r="O125" s="39">
        <f t="shared" si="29"/>
        <v>2142967.51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2352017.35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38">
        <v>0</v>
      </c>
      <c r="O126" s="39">
        <f t="shared" si="29"/>
        <v>2352017.35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1282761.84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38">
        <v>0</v>
      </c>
      <c r="O128" s="39">
        <f t="shared" si="29"/>
        <v>1282761.84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461850.9</v>
      </c>
      <c r="O139" s="39">
        <f t="shared" si="29"/>
        <v>461850.9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861499.49</v>
      </c>
      <c r="O140" s="39">
        <f t="shared" si="29"/>
        <v>861499.49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427950.96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427950.96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855537.33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855537.33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1089570.49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1089570.49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822420.04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822420.04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1125922.92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1125922.92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413215.72</v>
      </c>
      <c r="L146" s="38"/>
      <c r="M146" s="18">
        <v>0</v>
      </c>
      <c r="N146" s="38">
        <v>0</v>
      </c>
      <c r="O146" s="39">
        <f>SUM(B146:N146)</f>
        <v>413215.72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363043.07</v>
      </c>
      <c r="M147" s="18">
        <v>0</v>
      </c>
      <c r="N147" s="38">
        <v>0</v>
      </c>
      <c r="O147" s="39">
        <f>SUM(B147:N147)</f>
        <v>363043.07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40">
        <v>773288.63</v>
      </c>
      <c r="N148" s="75">
        <v>0</v>
      </c>
      <c r="O148" s="40">
        <f>SUM(B148:N148)</f>
        <v>773288.63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2019-02-01T19:59:01Z</dcterms:modified>
  <cp:category/>
  <cp:version/>
  <cp:contentType/>
  <cp:contentStatus/>
</cp:coreProperties>
</file>