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<sst xmlns="http://schemas.openxmlformats.org/spreadsheetml/2006/main" count="161" uniqueCount="156">
  <si>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</si>
  <si>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</si>
  <si>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</si>
  <si>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</si>
  <si>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</si>
  <si>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</si>
  <si>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</si>
  <si>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</si>
  <si>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</si>
  <si>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</si>
  <si>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</si>
  <si>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</si>
  <si>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</si>
  <si>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</si>
  <si>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</si>
  <si>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</si>
  <si>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</si>
  <si>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</si>
  <si>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</si>
  <si>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</si>
  <si>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</si>
  <si>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</si>
  <si>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</si>
  <si>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</si>
  <si>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</si>
  <si>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</si>
  <si>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</si>
  <si>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</si>
  <si>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</si>
  <si>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</si>
  <si>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</si>
  <si>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</si>
  <si>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</si>
  <si>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</si>
  <si>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</si>
  <si>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</si>
  <si>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</si>
  <si>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</si>
  <si>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</si>
  <si>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</si>
  <si>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</si>
  <si>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</si>
  <si>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</si>
  <si>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</si>
  <si>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</si>
  <si>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</si>
  <si>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</si>
  <si>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</si>
  <si>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</si>
  <si>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</si>
  <si>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</si>
  <si>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</si>
  <si>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</si>
  <si>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</si>
  <si>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</si>
  <si>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</si>
  <si>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</si>
  <si>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</si>
  <si>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</si>
  <si>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</si>
  <si>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</si>
  <si>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</si>
  <si>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</si>
  <si>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</si>
  <si>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</si>
  <si>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</si>
  <si>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</si>
  <si>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</si>
  <si>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</si>
  <si>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</si>
  <si>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</si>
  <si>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</si>
  <si>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</si>
  <si>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</si>
  <si>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</si>
  <si>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</si>
  <si>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</si>
  <si>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</si>
  <si>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</si>
  <si>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</si>
  <si>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</si>
  <si>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</si>
  <si>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</si>
  <si>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</si>
  <si>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</si>
  <si>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</si>
  <si>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</si>
  <si>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</si>
  <si>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</si>
  <si>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</si>
  <si>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</si>
  <si>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</si>
  <si>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</si>
  <si>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</si>
  <si>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</si>
  <si>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</si>
  <si>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</si>
  <si>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</si>
  <si>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</si>
  <si>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</si>
  <si>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</si>
  <si>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</si>
  <si>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</si>
  <si>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</si>
  <si>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</si>
  <si>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</si>
  <si>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</si>
  <si>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</si>
  <si>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</si>
  <si>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</si>
  <si>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</si>
  <si>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</si>
  <si>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</si>
  <si>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</si>
  <si>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</si>
  <si>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</si>
  <si>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</si>
  <si>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</si>
  <si>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</si>
  <si>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</si>
  <si>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</si>
  <si>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</si>
  <si>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</si>
  <si>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</si>
  <si>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</si>
  <si>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</si>
  <si>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</si>
  <si>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</si>
  <si>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</si>
  <si>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</si>
  <si>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</si>
  <si>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</si>
  <si>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</si>
  <si>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</si>
  <si>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</si>
  <si>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</si>
  <si>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</si>
  <si>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</si>
  <si>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</si>
  <si>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</si>
  <si>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</si>
  <si>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</si>
  <si>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</si>
  <si>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18/01/19 - VENCIMENTO 28/01/19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</si>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</sst>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1">
      <c r="A2" s="78" t="s">
        <v>143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9" t="s">
        <v>12</v>
      </c>
      <c r="B4" s="81" t="s">
        <v>31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0" t="s">
        <v>13</v>
      </c>
    </row>
    <row r="5" spans="1:15" ht="38.25">
      <c r="A5" s="79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145</v>
      </c>
      <c r="I5" s="28" t="s">
        <v>146</v>
      </c>
      <c r="J5" s="28" t="s">
        <v>147</v>
      </c>
      <c r="K5" s="28" t="s">
        <v>148</v>
      </c>
      <c r="L5" s="28" t="s">
        <v>149</v>
      </c>
      <c r="M5" s="28" t="s">
        <v>150</v>
      </c>
      <c r="N5" s="28" t="s">
        <v>10</v>
      </c>
      <c r="O5" s="79"/>
    </row>
    <row r="6" spans="1:15" ht="18.75" customHeight="1">
      <c r="A6" s="79"/>
      <c r="B6" s="3" t="s">
        <v>0</v>
      </c>
      <c r="C6" s="3" t="s">
        <v>1</v>
      </c>
      <c r="D6" s="3" t="s">
        <v>2</v>
      </c>
      <c r="E6" s="3" t="s">
        <v>144</v>
      </c>
      <c r="F6" s="3" t="s">
        <v>144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9"/>
    </row>
    <row r="7" spans="1:18" ht="17.25" customHeight="1">
      <c r="A7" s="8" t="s">
        <v>25</v>
      </c>
      <c r="B7" s="9">
        <f aca="true" t="shared" si="0" ref="B7:O7">+B8+B20+B24+B27</f>
        <v>491713</v>
      </c>
      <c r="C7" s="9">
        <f t="shared" si="0"/>
        <v>649242</v>
      </c>
      <c r="D7" s="9">
        <f t="shared" si="0"/>
        <v>649004</v>
      </c>
      <c r="E7" s="9">
        <f>+E8+E20+E24+E27</f>
        <v>98156</v>
      </c>
      <c r="F7" s="9">
        <f>+F8+F20+F24+F27</f>
        <v>265958</v>
      </c>
      <c r="G7" s="9">
        <f t="shared" si="0"/>
        <v>427388</v>
      </c>
      <c r="H7" s="9">
        <f t="shared" si="0"/>
        <v>308325</v>
      </c>
      <c r="I7" s="9">
        <f t="shared" si="0"/>
        <v>265979</v>
      </c>
      <c r="J7" s="9">
        <f t="shared" si="0"/>
        <v>423456</v>
      </c>
      <c r="K7" s="9">
        <f t="shared" si="0"/>
        <v>138959</v>
      </c>
      <c r="L7" s="9">
        <f t="shared" si="0"/>
        <v>141172</v>
      </c>
      <c r="M7" s="9">
        <f t="shared" si="0"/>
        <v>289947</v>
      </c>
      <c r="N7" s="9">
        <f t="shared" si="0"/>
        <v>431138</v>
      </c>
      <c r="O7" s="9">
        <f t="shared" si="0"/>
        <v>4580437</v>
      </c>
      <c r="P7" s="44"/>
      <c r="Q7"/>
      <c r="R7"/>
    </row>
    <row r="8" spans="1:18" ht="17.25" customHeight="1">
      <c r="A8" s="10" t="s">
        <v>36</v>
      </c>
      <c r="B8" s="11">
        <f>B9+B12+B16</f>
        <v>263772</v>
      </c>
      <c r="C8" s="11">
        <f aca="true" t="shared" si="1" ref="C8:N8">C9+C12+C16</f>
        <v>359051</v>
      </c>
      <c r="D8" s="11">
        <f t="shared" si="1"/>
        <v>334846</v>
      </c>
      <c r="E8" s="11">
        <f>E9+E12+E16</f>
        <v>48148</v>
      </c>
      <c r="F8" s="11">
        <f>F9+F12+F16</f>
        <v>140285</v>
      </c>
      <c r="G8" s="11">
        <f t="shared" si="1"/>
        <v>235376</v>
      </c>
      <c r="H8" s="11">
        <f t="shared" si="1"/>
        <v>173767</v>
      </c>
      <c r="I8" s="11">
        <f t="shared" si="1"/>
        <v>126779</v>
      </c>
      <c r="J8" s="11">
        <f t="shared" si="1"/>
        <v>219724</v>
      </c>
      <c r="K8" s="11">
        <f t="shared" si="1"/>
        <v>74671</v>
      </c>
      <c r="L8" s="11">
        <f t="shared" si="1"/>
        <v>75613</v>
      </c>
      <c r="M8" s="11">
        <f t="shared" si="1"/>
        <v>143172</v>
      </c>
      <c r="N8" s="11">
        <f t="shared" si="1"/>
        <v>247417</v>
      </c>
      <c r="O8" s="11">
        <f aca="true" t="shared" si="2" ref="O8:O27">SUM(B8:N8)</f>
        <v>2442621</v>
      </c>
      <c r="P8"/>
      <c r="Q8"/>
      <c r="R8"/>
    </row>
    <row r="9" spans="1:18" ht="17.25" customHeight="1">
      <c r="A9" s="15" t="s">
        <v>14</v>
      </c>
      <c r="B9" s="13">
        <f>+B10+B11</f>
        <v>33974</v>
      </c>
      <c r="C9" s="13">
        <f aca="true" t="shared" si="3" ref="C9:N9">+C10+C11</f>
        <v>48027</v>
      </c>
      <c r="D9" s="13">
        <f t="shared" si="3"/>
        <v>41976</v>
      </c>
      <c r="E9" s="13">
        <f>+E10+E11</f>
        <v>7089</v>
      </c>
      <c r="F9" s="13">
        <f>+F10+F11</f>
        <v>16092</v>
      </c>
      <c r="G9" s="13">
        <f t="shared" si="3"/>
        <v>29314</v>
      </c>
      <c r="H9" s="13">
        <f t="shared" si="3"/>
        <v>20897</v>
      </c>
      <c r="I9" s="13">
        <f t="shared" si="3"/>
        <v>10919</v>
      </c>
      <c r="J9" s="13">
        <f t="shared" si="3"/>
        <v>17086</v>
      </c>
      <c r="K9" s="13">
        <f t="shared" si="3"/>
        <v>5538</v>
      </c>
      <c r="L9" s="13">
        <f t="shared" si="3"/>
        <v>7723</v>
      </c>
      <c r="M9" s="13">
        <f t="shared" si="3"/>
        <v>8810</v>
      </c>
      <c r="N9" s="13">
        <f t="shared" si="3"/>
        <v>37561</v>
      </c>
      <c r="O9" s="11">
        <f t="shared" si="2"/>
        <v>285006</v>
      </c>
      <c r="P9"/>
      <c r="Q9"/>
      <c r="R9"/>
    </row>
    <row r="10" spans="1:18" ht="17.25" customHeight="1">
      <c r="A10" s="29" t="s">
        <v>15</v>
      </c>
      <c r="B10" s="13">
        <v>33974</v>
      </c>
      <c r="C10" s="13">
        <v>48027</v>
      </c>
      <c r="D10" s="13">
        <v>41976</v>
      </c>
      <c r="E10" s="13">
        <v>7089</v>
      </c>
      <c r="F10" s="13">
        <v>16092</v>
      </c>
      <c r="G10" s="13">
        <v>29314</v>
      </c>
      <c r="H10" s="13">
        <v>20897</v>
      </c>
      <c r="I10" s="13">
        <v>10919</v>
      </c>
      <c r="J10" s="13">
        <v>17086</v>
      </c>
      <c r="K10" s="13">
        <v>5538</v>
      </c>
      <c r="L10" s="13">
        <v>7723</v>
      </c>
      <c r="M10" s="13">
        <v>8810</v>
      </c>
      <c r="N10" s="13">
        <v>37561</v>
      </c>
      <c r="O10" s="11">
        <f t="shared" si="2"/>
        <v>285006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219681</v>
      </c>
      <c r="C12" s="17">
        <f t="shared" si="4"/>
        <v>296913</v>
      </c>
      <c r="D12" s="17">
        <f t="shared" si="4"/>
        <v>280161</v>
      </c>
      <c r="E12" s="17">
        <f>SUM(E13:E15)</f>
        <v>38768</v>
      </c>
      <c r="F12" s="17">
        <f>SUM(F13:F15)</f>
        <v>118845</v>
      </c>
      <c r="G12" s="17">
        <f t="shared" si="4"/>
        <v>196993</v>
      </c>
      <c r="H12" s="17">
        <f t="shared" si="4"/>
        <v>145581</v>
      </c>
      <c r="I12" s="17">
        <f t="shared" si="4"/>
        <v>109413</v>
      </c>
      <c r="J12" s="17">
        <f t="shared" si="4"/>
        <v>192475</v>
      </c>
      <c r="K12" s="17">
        <f t="shared" si="4"/>
        <v>65120</v>
      </c>
      <c r="L12" s="17">
        <f t="shared" si="4"/>
        <v>64659</v>
      </c>
      <c r="M12" s="17">
        <f t="shared" si="4"/>
        <v>127257</v>
      </c>
      <c r="N12" s="17">
        <f t="shared" si="4"/>
        <v>200162</v>
      </c>
      <c r="O12" s="11">
        <f t="shared" si="2"/>
        <v>2056028</v>
      </c>
      <c r="P12"/>
      <c r="Q12"/>
      <c r="R12"/>
    </row>
    <row r="13" spans="1:18" s="61" customFormat="1" ht="17.25" customHeight="1">
      <c r="A13" s="66" t="s">
        <v>17</v>
      </c>
      <c r="B13" s="67">
        <v>111171</v>
      </c>
      <c r="C13" s="67">
        <v>159314</v>
      </c>
      <c r="D13" s="67">
        <v>154047</v>
      </c>
      <c r="E13" s="67">
        <v>22802</v>
      </c>
      <c r="F13" s="67">
        <v>64790</v>
      </c>
      <c r="G13" s="67">
        <v>104173</v>
      </c>
      <c r="H13" s="67">
        <v>74813</v>
      </c>
      <c r="I13" s="67">
        <v>59377</v>
      </c>
      <c r="J13" s="67">
        <v>94080</v>
      </c>
      <c r="K13" s="67">
        <v>31984</v>
      </c>
      <c r="L13" s="67">
        <v>32593</v>
      </c>
      <c r="M13" s="67">
        <v>64580</v>
      </c>
      <c r="N13" s="67">
        <v>100166</v>
      </c>
      <c r="O13" s="68">
        <f t="shared" si="2"/>
        <v>1073890</v>
      </c>
      <c r="P13" s="69"/>
      <c r="Q13" s="70"/>
      <c r="R13"/>
    </row>
    <row r="14" spans="1:18" s="61" customFormat="1" ht="17.25" customHeight="1">
      <c r="A14" s="66" t="s">
        <v>18</v>
      </c>
      <c r="B14" s="67">
        <v>106151</v>
      </c>
      <c r="C14" s="67">
        <v>134067</v>
      </c>
      <c r="D14" s="67">
        <v>123810</v>
      </c>
      <c r="E14" s="67">
        <v>15469</v>
      </c>
      <c r="F14" s="67">
        <v>53213</v>
      </c>
      <c r="G14" s="67">
        <v>90646</v>
      </c>
      <c r="H14" s="67">
        <v>69336</v>
      </c>
      <c r="I14" s="67">
        <v>49311</v>
      </c>
      <c r="J14" s="67">
        <v>96811</v>
      </c>
      <c r="K14" s="67">
        <v>32556</v>
      </c>
      <c r="L14" s="67">
        <v>31508</v>
      </c>
      <c r="M14" s="67">
        <v>61827</v>
      </c>
      <c r="N14" s="67">
        <v>96668</v>
      </c>
      <c r="O14" s="68">
        <f t="shared" si="2"/>
        <v>961373</v>
      </c>
      <c r="P14" s="69"/>
      <c r="Q14"/>
      <c r="R14"/>
    </row>
    <row r="15" spans="1:18" ht="17.25" customHeight="1">
      <c r="A15" s="14" t="s">
        <v>19</v>
      </c>
      <c r="B15" s="13">
        <v>2359</v>
      </c>
      <c r="C15" s="13">
        <v>3532</v>
      </c>
      <c r="D15" s="13">
        <v>2304</v>
      </c>
      <c r="E15" s="13">
        <v>497</v>
      </c>
      <c r="F15" s="13">
        <v>842</v>
      </c>
      <c r="G15" s="13">
        <v>2174</v>
      </c>
      <c r="H15" s="13">
        <v>1432</v>
      </c>
      <c r="I15" s="13">
        <v>725</v>
      </c>
      <c r="J15" s="13">
        <v>1584</v>
      </c>
      <c r="K15" s="13">
        <v>580</v>
      </c>
      <c r="L15" s="13">
        <v>558</v>
      </c>
      <c r="M15" s="13">
        <v>850</v>
      </c>
      <c r="N15" s="13">
        <v>3328</v>
      </c>
      <c r="O15" s="11">
        <f t="shared" si="2"/>
        <v>20765</v>
      </c>
      <c r="P15"/>
      <c r="Q15"/>
      <c r="R15"/>
    </row>
    <row r="16" spans="1:15" ht="17.25" customHeight="1">
      <c r="A16" s="15" t="s">
        <v>32</v>
      </c>
      <c r="B16" s="13">
        <f>B17+B18+B19</f>
        <v>10117</v>
      </c>
      <c r="C16" s="13">
        <f aca="true" t="shared" si="5" ref="C16:N16">C17+C18+C19</f>
        <v>14111</v>
      </c>
      <c r="D16" s="13">
        <f t="shared" si="5"/>
        <v>12709</v>
      </c>
      <c r="E16" s="13">
        <f>E17+E18+E19</f>
        <v>2291</v>
      </c>
      <c r="F16" s="13">
        <f>F17+F18+F19</f>
        <v>5348</v>
      </c>
      <c r="G16" s="13">
        <f t="shared" si="5"/>
        <v>9069</v>
      </c>
      <c r="H16" s="13">
        <f t="shared" si="5"/>
        <v>7289</v>
      </c>
      <c r="I16" s="13">
        <f t="shared" si="5"/>
        <v>6447</v>
      </c>
      <c r="J16" s="13">
        <f t="shared" si="5"/>
        <v>10163</v>
      </c>
      <c r="K16" s="13">
        <f t="shared" si="5"/>
        <v>4013</v>
      </c>
      <c r="L16" s="13">
        <f t="shared" si="5"/>
        <v>3231</v>
      </c>
      <c r="M16" s="13">
        <f t="shared" si="5"/>
        <v>7105</v>
      </c>
      <c r="N16" s="13">
        <f t="shared" si="5"/>
        <v>9694</v>
      </c>
      <c r="O16" s="11">
        <f t="shared" si="2"/>
        <v>101587</v>
      </c>
    </row>
    <row r="17" spans="1:18" ht="17.25" customHeight="1">
      <c r="A17" s="14" t="s">
        <v>33</v>
      </c>
      <c r="B17" s="13">
        <v>10106</v>
      </c>
      <c r="C17" s="13">
        <v>14084</v>
      </c>
      <c r="D17" s="13">
        <v>12688</v>
      </c>
      <c r="E17" s="13">
        <v>2291</v>
      </c>
      <c r="F17" s="13">
        <v>5341</v>
      </c>
      <c r="G17" s="13">
        <v>9059</v>
      </c>
      <c r="H17" s="13">
        <v>7274</v>
      </c>
      <c r="I17" s="13">
        <v>6434</v>
      </c>
      <c r="J17" s="13">
        <v>10158</v>
      </c>
      <c r="K17" s="13">
        <v>4010</v>
      </c>
      <c r="L17" s="13">
        <v>3226</v>
      </c>
      <c r="M17" s="13">
        <v>7095</v>
      </c>
      <c r="N17" s="13">
        <v>9682</v>
      </c>
      <c r="O17" s="11">
        <f t="shared" si="2"/>
        <v>101448</v>
      </c>
      <c r="P17"/>
      <c r="Q17"/>
      <c r="R17"/>
    </row>
    <row r="18" spans="1:18" ht="17.25" customHeight="1">
      <c r="A18" s="14" t="s">
        <v>34</v>
      </c>
      <c r="B18" s="13">
        <v>3</v>
      </c>
      <c r="C18" s="13">
        <v>13</v>
      </c>
      <c r="D18" s="13">
        <v>8</v>
      </c>
      <c r="E18" s="13">
        <v>0</v>
      </c>
      <c r="F18" s="13">
        <v>0</v>
      </c>
      <c r="G18" s="13">
        <v>6</v>
      </c>
      <c r="H18" s="13">
        <v>8</v>
      </c>
      <c r="I18" s="13">
        <v>7</v>
      </c>
      <c r="J18" s="13">
        <v>3</v>
      </c>
      <c r="K18" s="13">
        <v>2</v>
      </c>
      <c r="L18" s="13">
        <v>5</v>
      </c>
      <c r="M18" s="13">
        <v>7</v>
      </c>
      <c r="N18" s="13">
        <v>6</v>
      </c>
      <c r="O18" s="11">
        <f t="shared" si="2"/>
        <v>68</v>
      </c>
      <c r="P18"/>
      <c r="Q18"/>
      <c r="R18"/>
    </row>
    <row r="19" spans="1:18" ht="17.25" customHeight="1">
      <c r="A19" s="14" t="s">
        <v>35</v>
      </c>
      <c r="B19" s="13">
        <v>8</v>
      </c>
      <c r="C19" s="13">
        <v>14</v>
      </c>
      <c r="D19" s="13">
        <v>13</v>
      </c>
      <c r="E19" s="13">
        <v>0</v>
      </c>
      <c r="F19" s="13">
        <v>7</v>
      </c>
      <c r="G19" s="13">
        <v>4</v>
      </c>
      <c r="H19" s="13">
        <v>7</v>
      </c>
      <c r="I19" s="13">
        <v>6</v>
      </c>
      <c r="J19" s="13">
        <v>2</v>
      </c>
      <c r="K19" s="13">
        <v>1</v>
      </c>
      <c r="L19" s="13">
        <v>0</v>
      </c>
      <c r="M19" s="13">
        <v>3</v>
      </c>
      <c r="N19" s="13">
        <v>6</v>
      </c>
      <c r="O19" s="11">
        <f t="shared" si="2"/>
        <v>71</v>
      </c>
      <c r="P19"/>
      <c r="Q19"/>
      <c r="R19"/>
    </row>
    <row r="20" spans="1:18" ht="17.25" customHeight="1">
      <c r="A20" s="16" t="s">
        <v>20</v>
      </c>
      <c r="B20" s="11">
        <f>+B21+B22+B23</f>
        <v>159880</v>
      </c>
      <c r="C20" s="11">
        <f aca="true" t="shared" si="6" ref="C20:N20">+C21+C22+C23</f>
        <v>186874</v>
      </c>
      <c r="D20" s="11">
        <f t="shared" si="6"/>
        <v>204371</v>
      </c>
      <c r="E20" s="11">
        <f>+E21+E22+E23</f>
        <v>30959</v>
      </c>
      <c r="F20" s="11">
        <f>+F21+F22+F23</f>
        <v>80268</v>
      </c>
      <c r="G20" s="11">
        <f t="shared" si="6"/>
        <v>123976</v>
      </c>
      <c r="H20" s="11">
        <f t="shared" si="6"/>
        <v>93523</v>
      </c>
      <c r="I20" s="11">
        <f t="shared" si="6"/>
        <v>106480</v>
      </c>
      <c r="J20" s="11">
        <f t="shared" si="6"/>
        <v>158469</v>
      </c>
      <c r="K20" s="11">
        <f t="shared" si="6"/>
        <v>51159</v>
      </c>
      <c r="L20" s="11">
        <f t="shared" si="6"/>
        <v>50123</v>
      </c>
      <c r="M20" s="11">
        <f t="shared" si="6"/>
        <v>116078</v>
      </c>
      <c r="N20" s="11">
        <f t="shared" si="6"/>
        <v>125155</v>
      </c>
      <c r="O20" s="11">
        <f t="shared" si="2"/>
        <v>1487315</v>
      </c>
      <c r="P20"/>
      <c r="Q20"/>
      <c r="R20"/>
    </row>
    <row r="21" spans="1:18" s="61" customFormat="1" ht="17.25" customHeight="1">
      <c r="A21" s="55" t="s">
        <v>21</v>
      </c>
      <c r="B21" s="67">
        <v>88708</v>
      </c>
      <c r="C21" s="67">
        <v>113065</v>
      </c>
      <c r="D21" s="67">
        <v>125697</v>
      </c>
      <c r="E21" s="67">
        <v>19854</v>
      </c>
      <c r="F21" s="67">
        <v>48239</v>
      </c>
      <c r="G21" s="67">
        <v>73367</v>
      </c>
      <c r="H21" s="67">
        <v>53341</v>
      </c>
      <c r="I21" s="67">
        <v>63503</v>
      </c>
      <c r="J21" s="67">
        <v>84604</v>
      </c>
      <c r="K21" s="67">
        <v>27360</v>
      </c>
      <c r="L21" s="67">
        <v>27713</v>
      </c>
      <c r="M21" s="67">
        <v>63310</v>
      </c>
      <c r="N21" s="67">
        <v>72498</v>
      </c>
      <c r="O21" s="68">
        <f t="shared" si="2"/>
        <v>861259</v>
      </c>
      <c r="P21" s="69"/>
      <c r="Q21"/>
      <c r="R21"/>
    </row>
    <row r="22" spans="1:18" s="61" customFormat="1" ht="17.25" customHeight="1">
      <c r="A22" s="55" t="s">
        <v>22</v>
      </c>
      <c r="B22" s="67">
        <v>70068</v>
      </c>
      <c r="C22" s="67">
        <v>72350</v>
      </c>
      <c r="D22" s="67">
        <v>77502</v>
      </c>
      <c r="E22" s="67">
        <v>10872</v>
      </c>
      <c r="F22" s="67">
        <v>31654</v>
      </c>
      <c r="G22" s="67">
        <v>49816</v>
      </c>
      <c r="H22" s="67">
        <v>39613</v>
      </c>
      <c r="I22" s="67">
        <v>42500</v>
      </c>
      <c r="J22" s="67">
        <v>72973</v>
      </c>
      <c r="K22" s="67">
        <v>23545</v>
      </c>
      <c r="L22" s="67">
        <v>22151</v>
      </c>
      <c r="M22" s="67">
        <v>52261</v>
      </c>
      <c r="N22" s="67">
        <v>51413</v>
      </c>
      <c r="O22" s="68">
        <f t="shared" si="2"/>
        <v>616718</v>
      </c>
      <c r="P22" s="69"/>
      <c r="Q22"/>
      <c r="R22"/>
    </row>
    <row r="23" spans="1:18" ht="17.25" customHeight="1">
      <c r="A23" s="12" t="s">
        <v>23</v>
      </c>
      <c r="B23" s="13">
        <v>1104</v>
      </c>
      <c r="C23" s="13">
        <v>1459</v>
      </c>
      <c r="D23" s="13">
        <v>1172</v>
      </c>
      <c r="E23" s="13">
        <v>233</v>
      </c>
      <c r="F23" s="13">
        <v>375</v>
      </c>
      <c r="G23" s="13">
        <v>793</v>
      </c>
      <c r="H23" s="13">
        <v>569</v>
      </c>
      <c r="I23" s="13">
        <v>477</v>
      </c>
      <c r="J23" s="13">
        <v>892</v>
      </c>
      <c r="K23" s="13">
        <v>254</v>
      </c>
      <c r="L23" s="13">
        <v>259</v>
      </c>
      <c r="M23" s="13">
        <v>507</v>
      </c>
      <c r="N23" s="13">
        <v>1244</v>
      </c>
      <c r="O23" s="11">
        <f t="shared" si="2"/>
        <v>9338</v>
      </c>
      <c r="P23"/>
      <c r="Q23"/>
      <c r="R23"/>
    </row>
    <row r="24" spans="1:18" ht="17.25" customHeight="1">
      <c r="A24" s="16" t="s">
        <v>24</v>
      </c>
      <c r="B24" s="13">
        <f>+B25+B26</f>
        <v>68061</v>
      </c>
      <c r="C24" s="13">
        <f aca="true" t="shared" si="7" ref="C24:N24">+C25+C26</f>
        <v>103317</v>
      </c>
      <c r="D24" s="13">
        <f t="shared" si="7"/>
        <v>109787</v>
      </c>
      <c r="E24" s="13">
        <f>+E25+E26</f>
        <v>19049</v>
      </c>
      <c r="F24" s="13">
        <f>+F25+F26</f>
        <v>45405</v>
      </c>
      <c r="G24" s="13">
        <f t="shared" si="7"/>
        <v>68036</v>
      </c>
      <c r="H24" s="13">
        <f t="shared" si="7"/>
        <v>41035</v>
      </c>
      <c r="I24" s="13">
        <f t="shared" si="7"/>
        <v>32720</v>
      </c>
      <c r="J24" s="13">
        <f t="shared" si="7"/>
        <v>45263</v>
      </c>
      <c r="K24" s="13">
        <f t="shared" si="7"/>
        <v>13129</v>
      </c>
      <c r="L24" s="13">
        <f t="shared" si="7"/>
        <v>15436</v>
      </c>
      <c r="M24" s="13">
        <f t="shared" si="7"/>
        <v>30697</v>
      </c>
      <c r="N24" s="13">
        <f t="shared" si="7"/>
        <v>54378</v>
      </c>
      <c r="O24" s="11">
        <f t="shared" si="2"/>
        <v>646313</v>
      </c>
      <c r="P24" s="45"/>
      <c r="Q24"/>
      <c r="R24"/>
    </row>
    <row r="25" spans="1:18" ht="17.25" customHeight="1">
      <c r="A25" s="12" t="s">
        <v>37</v>
      </c>
      <c r="B25" s="13">
        <v>68061</v>
      </c>
      <c r="C25" s="13">
        <v>103315</v>
      </c>
      <c r="D25" s="13">
        <v>109784</v>
      </c>
      <c r="E25" s="13">
        <v>19049</v>
      </c>
      <c r="F25" s="13">
        <v>45403</v>
      </c>
      <c r="G25" s="13">
        <v>68035</v>
      </c>
      <c r="H25" s="13">
        <v>41035</v>
      </c>
      <c r="I25" s="13">
        <v>32719</v>
      </c>
      <c r="J25" s="13">
        <v>45263</v>
      </c>
      <c r="K25" s="13">
        <v>13127</v>
      </c>
      <c r="L25" s="13">
        <v>15436</v>
      </c>
      <c r="M25" s="13">
        <v>30697</v>
      </c>
      <c r="N25" s="13">
        <v>54378</v>
      </c>
      <c r="O25" s="11">
        <f t="shared" si="2"/>
        <v>646302</v>
      </c>
      <c r="P25" s="44"/>
      <c r="Q25"/>
      <c r="R25"/>
    </row>
    <row r="26" spans="1:18" ht="17.25" customHeight="1">
      <c r="A26" s="12" t="s">
        <v>38</v>
      </c>
      <c r="B26" s="13">
        <v>0</v>
      </c>
      <c r="C26" s="13">
        <v>2</v>
      </c>
      <c r="D26" s="13">
        <v>3</v>
      </c>
      <c r="E26" s="13">
        <v>0</v>
      </c>
      <c r="F26" s="13">
        <v>2</v>
      </c>
      <c r="G26" s="13">
        <v>1</v>
      </c>
      <c r="H26" s="13">
        <v>0</v>
      </c>
      <c r="I26" s="13">
        <v>1</v>
      </c>
      <c r="J26" s="13">
        <v>0</v>
      </c>
      <c r="K26" s="13">
        <v>2</v>
      </c>
      <c r="L26" s="13">
        <v>0</v>
      </c>
      <c r="M26" s="13">
        <v>0</v>
      </c>
      <c r="N26" s="13">
        <v>0</v>
      </c>
      <c r="O26" s="11">
        <f t="shared" si="2"/>
        <v>11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4188</v>
      </c>
      <c r="O27" s="11">
        <f t="shared" si="2"/>
        <v>4188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54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54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20293.02</v>
      </c>
      <c r="O37" s="23">
        <f>SUM(B37:N37)</f>
        <v>20293.02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9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1607939.03</v>
      </c>
      <c r="C49" s="22">
        <f aca="true" t="shared" si="11" ref="C49:N49">+C50+C62</f>
        <v>2378598.12</v>
      </c>
      <c r="D49" s="22">
        <f t="shared" si="11"/>
        <v>2544422.62</v>
      </c>
      <c r="E49" s="22">
        <f t="shared" si="11"/>
        <v>518136.08</v>
      </c>
      <c r="F49" s="22">
        <f t="shared" si="11"/>
        <v>915993.5700000001</v>
      </c>
      <c r="G49" s="22">
        <f t="shared" si="11"/>
        <v>1470009.73</v>
      </c>
      <c r="H49" s="22">
        <f t="shared" si="11"/>
        <v>1138061.2200000002</v>
      </c>
      <c r="I49" s="22">
        <f>+I50+I62</f>
        <v>922229.8600000001</v>
      </c>
      <c r="J49" s="22">
        <f t="shared" si="11"/>
        <v>1243150.34</v>
      </c>
      <c r="K49" s="22">
        <f>+K50+K62</f>
        <v>426556.17</v>
      </c>
      <c r="L49" s="22">
        <f>+L50+L62</f>
        <v>394937.37</v>
      </c>
      <c r="M49" s="22">
        <f>+M50+M62</f>
        <v>807482.31</v>
      </c>
      <c r="N49" s="22">
        <f t="shared" si="11"/>
        <v>1477621.4200000002</v>
      </c>
      <c r="O49" s="22">
        <f>SUM(B49:N49)</f>
        <v>15845137.84</v>
      </c>
      <c r="P49"/>
      <c r="Q49"/>
      <c r="R49"/>
    </row>
    <row r="50" spans="1:18" ht="17.25" customHeight="1">
      <c r="A50" s="16" t="s">
        <v>57</v>
      </c>
      <c r="B50" s="23">
        <f>SUM(B51:B61)</f>
        <v>1591196.36</v>
      </c>
      <c r="C50" s="23">
        <f aca="true" t="shared" si="12" ref="C50:N50">SUM(C51:C61)</f>
        <v>2355435.5700000003</v>
      </c>
      <c r="D50" s="23">
        <f t="shared" si="12"/>
        <v>2527961</v>
      </c>
      <c r="E50" s="23">
        <f t="shared" si="12"/>
        <v>518136.08</v>
      </c>
      <c r="F50" s="23">
        <f t="shared" si="12"/>
        <v>902503.0700000001</v>
      </c>
      <c r="G50" s="23">
        <f t="shared" si="12"/>
        <v>1446905.63</v>
      </c>
      <c r="H50" s="23">
        <f t="shared" si="12"/>
        <v>1138061.2200000002</v>
      </c>
      <c r="I50" s="23">
        <f>SUM(I51:I61)</f>
        <v>911562.2200000001</v>
      </c>
      <c r="J50" s="23">
        <f t="shared" si="12"/>
        <v>1232703.85</v>
      </c>
      <c r="K50" s="23">
        <f>SUM(K51:K61)</f>
        <v>425043.81</v>
      </c>
      <c r="L50" s="23">
        <f>SUM(L51:L61)</f>
        <v>387075.39</v>
      </c>
      <c r="M50" s="23">
        <f>SUM(M51:M61)</f>
        <v>806017.64</v>
      </c>
      <c r="N50" s="23">
        <f t="shared" si="12"/>
        <v>1461552.57</v>
      </c>
      <c r="O50" s="23">
        <f>SUM(B50:N50)</f>
        <v>15704154.410000004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1546142.36</v>
      </c>
      <c r="C51" s="23">
        <f t="shared" si="13"/>
        <v>2290071.31</v>
      </c>
      <c r="D51" s="23">
        <f t="shared" si="13"/>
        <v>2521575.24</v>
      </c>
      <c r="E51" s="23">
        <f t="shared" si="13"/>
        <v>518136.08</v>
      </c>
      <c r="F51" s="23">
        <f t="shared" si="13"/>
        <v>875533.74</v>
      </c>
      <c r="G51" s="23">
        <f t="shared" si="13"/>
        <v>1443460.23</v>
      </c>
      <c r="H51" s="23">
        <f t="shared" si="13"/>
        <v>1129517.81</v>
      </c>
      <c r="I51" s="23">
        <f t="shared" si="13"/>
        <v>908185.3</v>
      </c>
      <c r="J51" s="23">
        <f t="shared" si="13"/>
        <v>1230097.33</v>
      </c>
      <c r="K51" s="23">
        <f t="shared" si="13"/>
        <v>423699.89</v>
      </c>
      <c r="L51" s="23">
        <f t="shared" si="13"/>
        <v>385851.31</v>
      </c>
      <c r="M51" s="23">
        <f t="shared" si="13"/>
        <v>803762.08</v>
      </c>
      <c r="N51" s="23">
        <f t="shared" si="13"/>
        <v>1399129.04</v>
      </c>
      <c r="O51" s="23">
        <f>SUM(B51:N51)</f>
        <v>15475161.720000003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20293.02</v>
      </c>
      <c r="O55" s="23">
        <f aca="true" t="shared" si="14" ref="O55:O60">SUM(B55:N55)</f>
        <v>20293.02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36">
        <v>0</v>
      </c>
      <c r="F57" s="36">
        <v>2217.04</v>
      </c>
      <c r="G57" s="36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6638.81</v>
      </c>
      <c r="P59"/>
      <c r="Q59"/>
      <c r="R59"/>
    </row>
    <row r="60" spans="1:18" ht="17.25" customHeight="1">
      <c r="A60" s="12" t="s">
        <v>66</v>
      </c>
      <c r="B60" s="36">
        <v>40962.32</v>
      </c>
      <c r="C60" s="36">
        <v>59590.54</v>
      </c>
      <c r="D60" s="19">
        <v>0</v>
      </c>
      <c r="E60" s="19">
        <v>0</v>
      </c>
      <c r="F60" s="36">
        <v>24752.29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38415.47</v>
      </c>
      <c r="O60" s="23">
        <f t="shared" si="14"/>
        <v>163720.62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16742.67</v>
      </c>
      <c r="C62" s="36">
        <v>23162.55</v>
      </c>
      <c r="D62" s="36">
        <v>16461.62</v>
      </c>
      <c r="E62" s="19">
        <v>0</v>
      </c>
      <c r="F62" s="36">
        <v>13490.5</v>
      </c>
      <c r="G62" s="36">
        <v>23104.1</v>
      </c>
      <c r="H62" s="19">
        <v>0</v>
      </c>
      <c r="I62" s="36">
        <v>10667.64</v>
      </c>
      <c r="J62" s="36">
        <v>10446.49</v>
      </c>
      <c r="K62" s="36">
        <v>1512.36</v>
      </c>
      <c r="L62" s="36">
        <v>7861.98</v>
      </c>
      <c r="M62" s="36">
        <v>1464.67</v>
      </c>
      <c r="N62" s="36">
        <v>16068.85</v>
      </c>
      <c r="O62" s="36">
        <f>SUM(B62:N62)</f>
        <v>140983.43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-212091</v>
      </c>
      <c r="C66" s="35">
        <f t="shared" si="15"/>
        <v>-237578.67</v>
      </c>
      <c r="D66" s="35">
        <f t="shared" si="15"/>
        <v>-224370.90999999997</v>
      </c>
      <c r="E66" s="35">
        <f t="shared" si="15"/>
        <v>-98005.41</v>
      </c>
      <c r="F66" s="35">
        <f t="shared" si="15"/>
        <v>-80110.72</v>
      </c>
      <c r="G66" s="35">
        <f t="shared" si="15"/>
        <v>-221362.05</v>
      </c>
      <c r="H66" s="35">
        <f t="shared" si="15"/>
        <v>-100847.57</v>
      </c>
      <c r="I66" s="35">
        <f t="shared" si="15"/>
        <v>-142340.41999999998</v>
      </c>
      <c r="J66" s="35">
        <f t="shared" si="15"/>
        <v>-155137.86</v>
      </c>
      <c r="K66" s="35">
        <f t="shared" si="15"/>
        <v>-27946.730000000003</v>
      </c>
      <c r="L66" s="35">
        <f t="shared" si="15"/>
        <v>-37342.23</v>
      </c>
      <c r="M66" s="35">
        <f t="shared" si="15"/>
        <v>-46282.520000000004</v>
      </c>
      <c r="N66" s="35">
        <f t="shared" si="15"/>
        <v>-175831.36</v>
      </c>
      <c r="O66" s="35">
        <f aca="true" t="shared" si="16" ref="O66:O74">SUM(B66:N66)</f>
        <v>-1759247.4499999997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-197580.05</v>
      </c>
      <c r="C67" s="35">
        <f t="shared" si="17"/>
        <v>-216493.40000000002</v>
      </c>
      <c r="D67" s="35">
        <f t="shared" si="17"/>
        <v>-202314.34999999998</v>
      </c>
      <c r="E67" s="35">
        <f t="shared" si="17"/>
        <v>-30482.7</v>
      </c>
      <c r="F67" s="35">
        <f t="shared" si="17"/>
        <v>-69195.6</v>
      </c>
      <c r="G67" s="35">
        <f t="shared" si="17"/>
        <v>-206859.78999999998</v>
      </c>
      <c r="H67" s="35">
        <f t="shared" si="17"/>
        <v>-90089.3</v>
      </c>
      <c r="I67" s="35">
        <f t="shared" si="17"/>
        <v>-133527.56</v>
      </c>
      <c r="J67" s="35">
        <f t="shared" si="17"/>
        <v>-142560.72</v>
      </c>
      <c r="K67" s="35">
        <f t="shared" si="17"/>
        <v>-23813.4</v>
      </c>
      <c r="L67" s="35">
        <f t="shared" si="17"/>
        <v>-33208.9</v>
      </c>
      <c r="M67" s="35">
        <f t="shared" si="17"/>
        <v>-37883</v>
      </c>
      <c r="N67" s="35">
        <f t="shared" si="17"/>
        <v>-161512.3</v>
      </c>
      <c r="O67" s="35">
        <f t="shared" si="16"/>
        <v>-1545521.0699999998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-146088.2</v>
      </c>
      <c r="C68" s="58">
        <f aca="true" t="shared" si="18" ref="C68:N68">-ROUND(C9*$D$3,2)</f>
        <v>-206516.1</v>
      </c>
      <c r="D68" s="58">
        <f t="shared" si="18"/>
        <v>-180496.8</v>
      </c>
      <c r="E68" s="58">
        <f t="shared" si="18"/>
        <v>-30482.7</v>
      </c>
      <c r="F68" s="58">
        <f t="shared" si="18"/>
        <v>-69195.6</v>
      </c>
      <c r="G68" s="58">
        <f t="shared" si="18"/>
        <v>-126050.2</v>
      </c>
      <c r="H68" s="58">
        <f>-ROUND((H9+H29)*$D$3,2)</f>
        <v>-90089.3</v>
      </c>
      <c r="I68" s="58">
        <f t="shared" si="18"/>
        <v>-46951.7</v>
      </c>
      <c r="J68" s="58">
        <f t="shared" si="18"/>
        <v>-73469.8</v>
      </c>
      <c r="K68" s="58">
        <f t="shared" si="18"/>
        <v>-23813.4</v>
      </c>
      <c r="L68" s="58">
        <f t="shared" si="18"/>
        <v>-33208.9</v>
      </c>
      <c r="M68" s="58">
        <f t="shared" si="18"/>
        <v>-37883</v>
      </c>
      <c r="N68" s="58">
        <f t="shared" si="18"/>
        <v>-161512.3</v>
      </c>
      <c r="O68" s="58">
        <f t="shared" si="16"/>
        <v>-1225758.0000000002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-735.3</v>
      </c>
      <c r="C70" s="35">
        <v>-528.9</v>
      </c>
      <c r="D70" s="35">
        <v>-369.8</v>
      </c>
      <c r="E70" s="35">
        <v>0</v>
      </c>
      <c r="F70" s="35">
        <v>0</v>
      </c>
      <c r="G70" s="35">
        <v>-580.5</v>
      </c>
      <c r="H70" s="35">
        <v>0</v>
      </c>
      <c r="I70" s="35">
        <v>-657.9</v>
      </c>
      <c r="J70" s="35">
        <v>-301</v>
      </c>
      <c r="K70" s="35">
        <v>0</v>
      </c>
      <c r="L70" s="35">
        <v>0</v>
      </c>
      <c r="M70" s="35">
        <v>0</v>
      </c>
      <c r="N70" s="19">
        <v>0</v>
      </c>
      <c r="O70" s="35">
        <f t="shared" si="16"/>
        <v>-3173.4</v>
      </c>
      <c r="P70"/>
      <c r="Q70"/>
      <c r="R70"/>
    </row>
    <row r="71" spans="1:18" ht="18.75" customHeight="1">
      <c r="A71" s="12" t="s">
        <v>73</v>
      </c>
      <c r="B71" s="35">
        <v>-6953.1</v>
      </c>
      <c r="C71" s="35">
        <v>-2339.2</v>
      </c>
      <c r="D71" s="35">
        <v>-3452.9</v>
      </c>
      <c r="E71" s="35">
        <v>0</v>
      </c>
      <c r="F71" s="35">
        <v>0</v>
      </c>
      <c r="G71" s="35">
        <v>-2429.5</v>
      </c>
      <c r="H71" s="35">
        <v>0</v>
      </c>
      <c r="I71" s="35">
        <v>-3001.4</v>
      </c>
      <c r="J71" s="35">
        <v>-2257.5</v>
      </c>
      <c r="K71" s="35">
        <v>0</v>
      </c>
      <c r="L71" s="35">
        <v>0</v>
      </c>
      <c r="M71" s="35">
        <v>0</v>
      </c>
      <c r="N71" s="19">
        <v>0</v>
      </c>
      <c r="O71" s="35">
        <f t="shared" si="16"/>
        <v>-20433.6</v>
      </c>
      <c r="P71"/>
      <c r="Q71"/>
      <c r="R71"/>
    </row>
    <row r="72" spans="1:18" ht="18.75" customHeight="1">
      <c r="A72" s="12" t="s">
        <v>74</v>
      </c>
      <c r="B72" s="35">
        <v>-43803.45</v>
      </c>
      <c r="C72" s="35">
        <v>-7109.2</v>
      </c>
      <c r="D72" s="35">
        <v>-17994.85</v>
      </c>
      <c r="E72" s="35">
        <v>0</v>
      </c>
      <c r="F72" s="35">
        <v>0</v>
      </c>
      <c r="G72" s="35">
        <v>-77799.59</v>
      </c>
      <c r="H72" s="35">
        <v>0</v>
      </c>
      <c r="I72" s="35">
        <v>-82916.56</v>
      </c>
      <c r="J72" s="35">
        <v>-66532.42</v>
      </c>
      <c r="K72" s="35">
        <v>0</v>
      </c>
      <c r="L72" s="35">
        <v>0</v>
      </c>
      <c r="M72" s="35">
        <v>0</v>
      </c>
      <c r="N72" s="19">
        <v>0</v>
      </c>
      <c r="O72" s="35">
        <f t="shared" si="16"/>
        <v>-296156.07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-14510.95</v>
      </c>
      <c r="C74" s="58">
        <f t="shared" si="19"/>
        <v>-21085.27</v>
      </c>
      <c r="D74" s="35">
        <f t="shared" si="19"/>
        <v>-22056.56</v>
      </c>
      <c r="E74" s="35">
        <f t="shared" si="19"/>
        <v>-67522.71</v>
      </c>
      <c r="F74" s="35">
        <f t="shared" si="19"/>
        <v>-10915.12</v>
      </c>
      <c r="G74" s="35">
        <f t="shared" si="19"/>
        <v>-14502.26</v>
      </c>
      <c r="H74" s="35">
        <f t="shared" si="19"/>
        <v>-10758.27</v>
      </c>
      <c r="I74" s="35">
        <f t="shared" si="19"/>
        <v>-8812.86</v>
      </c>
      <c r="J74" s="35">
        <f t="shared" si="19"/>
        <v>-12577.14</v>
      </c>
      <c r="K74" s="35">
        <f t="shared" si="19"/>
        <v>-4133.33</v>
      </c>
      <c r="L74" s="35">
        <f t="shared" si="19"/>
        <v>-4133.33</v>
      </c>
      <c r="M74" s="35">
        <f t="shared" si="19"/>
        <v>-8399.52</v>
      </c>
      <c r="N74" s="58">
        <f t="shared" si="19"/>
        <v>-14319.06</v>
      </c>
      <c r="O74" s="58">
        <f t="shared" si="16"/>
        <v>-213726.37999999998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19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81</v>
      </c>
      <c r="B79" s="35">
        <v>-14510.95</v>
      </c>
      <c r="C79" s="35">
        <v>-21065.24</v>
      </c>
      <c r="D79" s="35">
        <v>-19913.81</v>
      </c>
      <c r="E79" s="35">
        <v>-5033.81</v>
      </c>
      <c r="F79" s="35">
        <v>-10377.62</v>
      </c>
      <c r="G79" s="35">
        <v>-13964.76</v>
      </c>
      <c r="H79" s="35">
        <v>-10377.62</v>
      </c>
      <c r="I79" s="35">
        <v>-8812.86</v>
      </c>
      <c r="J79" s="35">
        <v>-12577.14</v>
      </c>
      <c r="K79" s="35">
        <v>-4133.33</v>
      </c>
      <c r="L79" s="35">
        <v>-4133.33</v>
      </c>
      <c r="M79" s="35">
        <v>-8399.52</v>
      </c>
      <c r="N79" s="35">
        <v>-14319.06</v>
      </c>
      <c r="O79" s="58">
        <f>SUM(B79:N79)</f>
        <v>-147619.05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aca="true" t="shared" si="20" ref="O82:O88">SUM(B82:N82)</f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1395848.03</v>
      </c>
      <c r="C114" s="24">
        <f t="shared" si="23"/>
        <v>2141019.45</v>
      </c>
      <c r="D114" s="24">
        <f t="shared" si="23"/>
        <v>2320051.71</v>
      </c>
      <c r="E114" s="24">
        <f t="shared" si="23"/>
        <v>420130.67</v>
      </c>
      <c r="F114" s="24">
        <f t="shared" si="23"/>
        <v>835882.8500000001</v>
      </c>
      <c r="G114" s="24">
        <f t="shared" si="23"/>
        <v>1248647.68</v>
      </c>
      <c r="H114" s="24">
        <f aca="true" t="shared" si="24" ref="H114:M114">+H115+H116</f>
        <v>1037213.6500000001</v>
      </c>
      <c r="I114" s="24">
        <f t="shared" si="24"/>
        <v>779889.4400000002</v>
      </c>
      <c r="J114" s="24">
        <f t="shared" si="24"/>
        <v>1088012.4800000002</v>
      </c>
      <c r="K114" s="24">
        <f t="shared" si="24"/>
        <v>398609.43999999994</v>
      </c>
      <c r="L114" s="24">
        <f t="shared" si="24"/>
        <v>357595.13999999996</v>
      </c>
      <c r="M114" s="24">
        <f t="shared" si="24"/>
        <v>761199.79</v>
      </c>
      <c r="N114" s="24">
        <f>+N115+N116</f>
        <v>1301790.06</v>
      </c>
      <c r="O114" s="42">
        <f t="shared" si="22"/>
        <v>14085890.390000002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1379105.36</v>
      </c>
      <c r="C115" s="24">
        <f t="shared" si="25"/>
        <v>2117856.9000000004</v>
      </c>
      <c r="D115" s="24">
        <f t="shared" si="25"/>
        <v>2303590.09</v>
      </c>
      <c r="E115" s="24">
        <f t="shared" si="25"/>
        <v>420130.67</v>
      </c>
      <c r="F115" s="24">
        <f t="shared" si="25"/>
        <v>822392.3500000001</v>
      </c>
      <c r="G115" s="24">
        <f t="shared" si="25"/>
        <v>1225543.5799999998</v>
      </c>
      <c r="H115" s="24">
        <f aca="true" t="shared" si="26" ref="H115:M115">+H50+H67+H74+H111</f>
        <v>1037213.6500000001</v>
      </c>
      <c r="I115" s="24">
        <f t="shared" si="26"/>
        <v>769221.8000000002</v>
      </c>
      <c r="J115" s="24">
        <f t="shared" si="26"/>
        <v>1077565.9900000002</v>
      </c>
      <c r="K115" s="24">
        <f t="shared" si="26"/>
        <v>397097.07999999996</v>
      </c>
      <c r="L115" s="24">
        <f t="shared" si="26"/>
        <v>349733.16</v>
      </c>
      <c r="M115" s="24">
        <f t="shared" si="26"/>
        <v>759735.12</v>
      </c>
      <c r="N115" s="24">
        <f>+N50+N67+N74+N111</f>
        <v>1285721.21</v>
      </c>
      <c r="O115" s="42">
        <f t="shared" si="22"/>
        <v>13944906.96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16742.67</v>
      </c>
      <c r="C116" s="24">
        <f t="shared" si="27"/>
        <v>23162.55</v>
      </c>
      <c r="D116" s="24">
        <f t="shared" si="27"/>
        <v>16461.62</v>
      </c>
      <c r="E116" s="24">
        <f t="shared" si="27"/>
        <v>0</v>
      </c>
      <c r="F116" s="24">
        <f t="shared" si="27"/>
        <v>13490.5</v>
      </c>
      <c r="G116" s="24">
        <f t="shared" si="27"/>
        <v>23104.1</v>
      </c>
      <c r="H116" s="24">
        <f aca="true" t="shared" si="28" ref="H116:M116">IF(+H62+H112+H117&lt;0,0,(H62+H112+H117))</f>
        <v>0</v>
      </c>
      <c r="I116" s="24">
        <f t="shared" si="28"/>
        <v>10667.64</v>
      </c>
      <c r="J116" s="24">
        <f t="shared" si="28"/>
        <v>10446.49</v>
      </c>
      <c r="K116" s="24">
        <f t="shared" si="28"/>
        <v>1512.36</v>
      </c>
      <c r="L116" s="24">
        <f t="shared" si="28"/>
        <v>7861.98</v>
      </c>
      <c r="M116" s="24">
        <f t="shared" si="28"/>
        <v>1464.67</v>
      </c>
      <c r="N116" s="24">
        <f>IF(+N62+N112+N117&lt;0,0,(N62+N112+N117))</f>
        <v>16068.85</v>
      </c>
      <c r="O116" s="42">
        <f t="shared" si="22"/>
        <v>140983.43</v>
      </c>
      <c r="P116" s="65"/>
    </row>
    <row r="117" spans="1:17" ht="18.75" customHeight="1">
      <c r="A117" s="16" t="s">
        <v>117</v>
      </c>
      <c r="B117" s="58">
        <v>0</v>
      </c>
      <c r="C117" s="58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58">
        <v>0</v>
      </c>
      <c r="K117" s="58"/>
      <c r="L117" s="58"/>
      <c r="M117" s="58"/>
      <c r="N117" s="19">
        <v>0</v>
      </c>
      <c r="O117" s="58">
        <f t="shared" si="22"/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39">
        <f>SUM(O123:O148)</f>
        <v>14085890.39</v>
      </c>
      <c r="P122" s="46"/>
    </row>
    <row r="123" spans="1:15" ht="18.75" customHeight="1">
      <c r="A123" s="26" t="s">
        <v>120</v>
      </c>
      <c r="B123" s="27">
        <v>178770.49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9" ref="O123:O143">SUM(B123:N123)</f>
        <v>178770.49</v>
      </c>
    </row>
    <row r="124" spans="1:15" ht="18.75" customHeight="1">
      <c r="A124" s="26" t="s">
        <v>121</v>
      </c>
      <c r="B124" s="27">
        <v>1217077.54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9"/>
        <v>1217077.54</v>
      </c>
    </row>
    <row r="125" spans="1:15" ht="18.75" customHeight="1">
      <c r="A125" s="26" t="s">
        <v>122</v>
      </c>
      <c r="B125" s="38">
        <v>0</v>
      </c>
      <c r="C125" s="27">
        <v>2141019.45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9"/>
        <v>2141019.45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2320051.71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9"/>
        <v>2320051.71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1248647.68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9"/>
        <v>1248647.68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27">
        <v>452912.05</v>
      </c>
      <c r="O139" s="39">
        <f t="shared" si="29"/>
        <v>452912.05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27">
        <v>848878.01</v>
      </c>
      <c r="O140" s="39">
        <f t="shared" si="29"/>
        <v>848878.01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420130.67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9"/>
        <v>420130.67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835882.84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9"/>
        <v>835882.84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1037213.65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9"/>
        <v>1037213.65</v>
      </c>
      <c r="P143" s="72"/>
      <c r="Q143" s="72"/>
    </row>
    <row r="144" spans="1:15" ht="18.75" customHeight="1">
      <c r="A144" s="26" t="s">
        <v>151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779889.44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>SUM(B144:N144)</f>
        <v>779889.44</v>
      </c>
    </row>
    <row r="145" spans="1:15" ht="18" customHeight="1">
      <c r="A145" s="26" t="s">
        <v>152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1088012.49</v>
      </c>
      <c r="K145" s="38">
        <v>0</v>
      </c>
      <c r="L145" s="38">
        <v>0</v>
      </c>
      <c r="M145" s="38">
        <v>0</v>
      </c>
      <c r="N145" s="38">
        <v>0</v>
      </c>
      <c r="O145" s="39">
        <f>SUM(B145:N145)</f>
        <v>1088012.49</v>
      </c>
    </row>
    <row r="146" spans="1:15" ht="18" customHeight="1">
      <c r="A146" s="26" t="s">
        <v>153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398609.44</v>
      </c>
      <c r="L146" s="38">
        <v>0</v>
      </c>
      <c r="M146" s="38">
        <v>0</v>
      </c>
      <c r="N146" s="38">
        <v>0</v>
      </c>
      <c r="O146" s="39">
        <f>SUM(B146:N146)</f>
        <v>398609.44</v>
      </c>
    </row>
    <row r="147" spans="1:15" ht="18" customHeight="1">
      <c r="A147" s="26" t="s">
        <v>154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/>
      <c r="L147" s="27">
        <v>357595.14</v>
      </c>
      <c r="M147" s="38">
        <v>0</v>
      </c>
      <c r="N147" s="38">
        <v>0</v>
      </c>
      <c r="O147" s="39">
        <f>SUM(B147:N147)</f>
        <v>357595.14</v>
      </c>
    </row>
    <row r="148" spans="1:15" ht="18" customHeight="1">
      <c r="A148" s="73" t="s">
        <v>155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6">
        <v>761199.79</v>
      </c>
      <c r="N148" s="75">
        <v>0</v>
      </c>
      <c r="O148" s="40">
        <f>SUM(B148:N148)</f>
        <v>761199.79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2019-01-30T16:27:43Z</dcterms:modified>
  <cp:category/>
  <cp:version/>
  <cp:contentType/>
  <cp:contentStatus/>
</cp:coreProperties>
</file>