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<sst xmlns="http://schemas.openxmlformats.org/spreadsheetml/2006/main" count="147" uniqueCount="147">
  <si>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</si>
  <si>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</si>
  <si>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</si>
  <si>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</si>
  <si>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</si>
  <si>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</si>
  <si>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</si>
  <si>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</si>
  <si>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</si>
  <si>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</si>
  <si>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</si>
  <si>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</si>
  <si>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</si>
  <si>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</si>
  <si>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</si>
  <si>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</si>
  <si>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</si>
  <si>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</si>
  <si>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</si>
  <si>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</si>
  <si>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</si>
  <si>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</si>
  <si>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</si>
  <si>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</si>
  <si>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</si>
  <si>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</si>
  <si>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</si>
  <si>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</si>
  <si>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</si>
  <si>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</si>
  <si>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</si>
  <si>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</si>
  <si>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</si>
  <si>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</si>
  <si>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</si>
  <si>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</si>
  <si>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</si>
  <si>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</si>
  <si>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</si>
  <si>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</si>
  <si>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</si>
  <si>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</si>
  <si>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</si>
  <si>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</si>
  <si>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</si>
  <si>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</si>
  <si>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</si>
  <si>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</si>
  <si>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</si>
  <si>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</si>
  <si>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</si>
  <si>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</si>
  <si>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</si>
  <si>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</si>
  <si>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</si>
  <si>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</si>
  <si>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</si>
  <si>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</si>
  <si>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</si>
  <si>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</si>
  <si>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</si>
  <si>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</si>
  <si>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</si>
  <si>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</si>
  <si>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</si>
  <si>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</si>
  <si>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</si>
  <si>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</si>
  <si>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</si>
  <si>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</si>
  <si>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</si>
  <si>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</si>
  <si>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</si>
  <si>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</si>
  <si>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</si>
  <si>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</si>
  <si>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</si>
  <si>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</si>
  <si>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</si>
  <si>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</si>
  <si>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</si>
  <si>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</si>
  <si>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</si>
  <si>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</si>
  <si>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</si>
  <si>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</si>
  <si>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</si>
  <si>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</si>
  <si>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</si>
  <si>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</si>
  <si>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</si>
  <si>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</si>
  <si>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</si>
  <si>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</si>
  <si>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</si>
  <si>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</si>
  <si>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</si>
  <si>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</si>
  <si>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</si>
  <si>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</si>
  <si>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</si>
  <si>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</si>
  <si>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</si>
  <si>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</si>
  <si>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</si>
  <si>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</si>
  <si>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</si>
  <si>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</si>
  <si>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</si>
  <si>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</si>
  <si>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</si>
  <si>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</si>
  <si>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</si>
  <si>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</si>
  <si>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</si>
  <si>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</si>
  <si>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</si>
  <si>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</si>
  <si>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</si>
  <si>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</si>
  <si>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</si>
  <si>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</si>
  <si>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</si>
  <si>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</si>
  <si>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</si>
  <si>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</si>
  <si>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</si>
  <si>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</si>
  <si>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</si>
  <si>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</si>
  <si>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</si>
  <si>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</si>
  <si>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</si>
  <si>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</si>
  <si>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</si>
  <si>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</si>
  <si>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</si>
  <si>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</si>
  <si>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</si>
  <si>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</si>
  <si>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</si>
  <si>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</si>
  <si>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</si>
  <si>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</si>
  <si>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</si>
  <si>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</si>
  <si>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17/01/19 - VENCIMENTO 24/01/19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</si>
</sst>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5" ht="17.25" customHeight="1">
      <c r="A7" s="8" t="s">
        <v>27</v>
      </c>
      <c r="B7" s="9">
        <f aca="true" t="shared" si="0" ref="B7:L7">+B8+B20+B24+B27</f>
        <v>495909</v>
      </c>
      <c r="C7" s="9">
        <f t="shared" si="0"/>
        <v>645103</v>
      </c>
      <c r="D7" s="9">
        <f t="shared" si="0"/>
        <v>646397</v>
      </c>
      <c r="E7" s="9">
        <f t="shared" si="0"/>
        <v>437355</v>
      </c>
      <c r="F7" s="9">
        <f t="shared" si="0"/>
        <v>366079</v>
      </c>
      <c r="G7" s="9">
        <f t="shared" si="0"/>
        <v>981425</v>
      </c>
      <c r="H7" s="9">
        <f t="shared" si="0"/>
        <v>432671</v>
      </c>
      <c r="I7" s="9">
        <f t="shared" si="0"/>
        <v>100167</v>
      </c>
      <c r="J7" s="9">
        <f t="shared" si="0"/>
        <v>267346</v>
      </c>
      <c r="K7" s="9">
        <f t="shared" si="0"/>
        <v>230265</v>
      </c>
      <c r="L7" s="9">
        <f t="shared" si="0"/>
        <v>4602717</v>
      </c>
      <c r="M7" s="49"/>
      <c r="N7"/>
      <c r="O7"/>
    </row>
    <row r="8" spans="1:15" ht="17.25" customHeight="1">
      <c r="A8" s="10" t="s">
        <v>38</v>
      </c>
      <c r="B8" s="11">
        <f>B9+B12+B16</f>
        <v>266430</v>
      </c>
      <c r="C8" s="11">
        <f aca="true" t="shared" si="1" ref="C8:K8">C9+C12+C16</f>
        <v>357434</v>
      </c>
      <c r="D8" s="11">
        <f t="shared" si="1"/>
        <v>332887</v>
      </c>
      <c r="E8" s="11">
        <f t="shared" si="1"/>
        <v>240400</v>
      </c>
      <c r="F8" s="11">
        <f t="shared" si="1"/>
        <v>183662</v>
      </c>
      <c r="G8" s="11">
        <f t="shared" si="1"/>
        <v>505846</v>
      </c>
      <c r="H8" s="11">
        <f t="shared" si="1"/>
        <v>247773</v>
      </c>
      <c r="I8" s="11">
        <f t="shared" si="1"/>
        <v>49522</v>
      </c>
      <c r="J8" s="11">
        <f t="shared" si="1"/>
        <v>140742</v>
      </c>
      <c r="K8" s="11">
        <f t="shared" si="1"/>
        <v>129248</v>
      </c>
      <c r="L8" s="11">
        <f aca="true" t="shared" si="2" ref="L8:L29">SUM(B8:K8)</f>
        <v>2453944</v>
      </c>
      <c r="M8"/>
      <c r="N8"/>
      <c r="O8"/>
    </row>
    <row r="9" spans="1:15" ht="17.25" customHeight="1">
      <c r="A9" s="15" t="s">
        <v>16</v>
      </c>
      <c r="B9" s="13">
        <f>+B10+B11</f>
        <v>33160</v>
      </c>
      <c r="C9" s="13">
        <f aca="true" t="shared" si="3" ref="C9:K9">+C10+C11</f>
        <v>45816</v>
      </c>
      <c r="D9" s="13">
        <f t="shared" si="3"/>
        <v>39740</v>
      </c>
      <c r="E9" s="13">
        <f t="shared" si="3"/>
        <v>28209</v>
      </c>
      <c r="F9" s="13">
        <f t="shared" si="3"/>
        <v>17232</v>
      </c>
      <c r="G9" s="13">
        <f t="shared" si="3"/>
        <v>36491</v>
      </c>
      <c r="H9" s="13">
        <f t="shared" si="3"/>
        <v>35953</v>
      </c>
      <c r="I9" s="13">
        <f t="shared" si="3"/>
        <v>7044</v>
      </c>
      <c r="J9" s="13">
        <f t="shared" si="3"/>
        <v>15256</v>
      </c>
      <c r="K9" s="13">
        <f t="shared" si="3"/>
        <v>14132</v>
      </c>
      <c r="L9" s="11">
        <f t="shared" si="2"/>
        <v>273033</v>
      </c>
      <c r="M9"/>
      <c r="N9"/>
      <c r="O9"/>
    </row>
    <row r="10" spans="1:15" ht="17.25" customHeight="1">
      <c r="A10" s="29" t="s">
        <v>17</v>
      </c>
      <c r="B10" s="13">
        <v>33160</v>
      </c>
      <c r="C10" s="13">
        <v>45816</v>
      </c>
      <c r="D10" s="13">
        <v>39740</v>
      </c>
      <c r="E10" s="13">
        <v>28209</v>
      </c>
      <c r="F10" s="13">
        <v>17232</v>
      </c>
      <c r="G10" s="13">
        <v>36491</v>
      </c>
      <c r="H10" s="13">
        <v>35953</v>
      </c>
      <c r="I10" s="13">
        <v>7044</v>
      </c>
      <c r="J10" s="13">
        <v>15256</v>
      </c>
      <c r="K10" s="13">
        <v>14132</v>
      </c>
      <c r="L10" s="11">
        <f t="shared" si="2"/>
        <v>273033</v>
      </c>
      <c r="M10"/>
      <c r="N10"/>
      <c r="O10"/>
    </row>
    <row r="11" spans="1:15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  <c r="M11"/>
      <c r="N11"/>
      <c r="O11"/>
    </row>
    <row r="12" spans="1:15" ht="17.25" customHeight="1">
      <c r="A12" s="15" t="s">
        <v>28</v>
      </c>
      <c r="B12" s="17">
        <f aca="true" t="shared" si="4" ref="B12:K12">SUM(B13:B15)</f>
        <v>223205</v>
      </c>
      <c r="C12" s="17">
        <f t="shared" si="4"/>
        <v>297353</v>
      </c>
      <c r="D12" s="17">
        <f t="shared" si="4"/>
        <v>280508</v>
      </c>
      <c r="E12" s="17">
        <f t="shared" si="4"/>
        <v>202901</v>
      </c>
      <c r="F12" s="17">
        <f t="shared" si="4"/>
        <v>157563</v>
      </c>
      <c r="G12" s="17">
        <f t="shared" si="4"/>
        <v>444629</v>
      </c>
      <c r="H12" s="17">
        <f t="shared" si="4"/>
        <v>201999</v>
      </c>
      <c r="I12" s="17">
        <f t="shared" si="4"/>
        <v>40256</v>
      </c>
      <c r="J12" s="17">
        <f t="shared" si="4"/>
        <v>120071</v>
      </c>
      <c r="K12" s="17">
        <f t="shared" si="4"/>
        <v>109744</v>
      </c>
      <c r="L12" s="11">
        <f t="shared" si="2"/>
        <v>2078229</v>
      </c>
      <c r="M12"/>
      <c r="N12"/>
      <c r="O12"/>
    </row>
    <row r="13" spans="1:15" s="67" customFormat="1" ht="17.25" customHeight="1">
      <c r="A13" s="74" t="s">
        <v>19</v>
      </c>
      <c r="B13" s="75">
        <v>112053</v>
      </c>
      <c r="C13" s="75">
        <v>158530</v>
      </c>
      <c r="D13" s="75">
        <v>153237</v>
      </c>
      <c r="E13" s="75">
        <v>106999</v>
      </c>
      <c r="F13" s="75">
        <v>84679</v>
      </c>
      <c r="G13" s="75">
        <v>220420</v>
      </c>
      <c r="H13" s="75">
        <v>100697</v>
      </c>
      <c r="I13" s="75">
        <v>23630</v>
      </c>
      <c r="J13" s="75">
        <v>65098</v>
      </c>
      <c r="K13" s="75">
        <v>55240</v>
      </c>
      <c r="L13" s="76">
        <f t="shared" si="2"/>
        <v>1080583</v>
      </c>
      <c r="M13" s="77"/>
      <c r="N13" s="78"/>
      <c r="O13"/>
    </row>
    <row r="14" spans="1:15" s="67" customFormat="1" ht="17.25" customHeight="1">
      <c r="A14" s="74" t="s">
        <v>20</v>
      </c>
      <c r="B14" s="75">
        <v>108687</v>
      </c>
      <c r="C14" s="75">
        <v>135123</v>
      </c>
      <c r="D14" s="75">
        <v>124763</v>
      </c>
      <c r="E14" s="75">
        <v>93426</v>
      </c>
      <c r="F14" s="75">
        <v>71544</v>
      </c>
      <c r="G14" s="75">
        <v>220521</v>
      </c>
      <c r="H14" s="75">
        <v>97668</v>
      </c>
      <c r="I14" s="75">
        <v>16049</v>
      </c>
      <c r="J14" s="75">
        <v>54114</v>
      </c>
      <c r="K14" s="75">
        <v>53460</v>
      </c>
      <c r="L14" s="76">
        <f t="shared" si="2"/>
        <v>975355</v>
      </c>
      <c r="M14" s="77"/>
      <c r="N14"/>
      <c r="O14"/>
    </row>
    <row r="15" spans="1:15" ht="17.25" customHeight="1">
      <c r="A15" s="14" t="s">
        <v>21</v>
      </c>
      <c r="B15" s="13">
        <v>2465</v>
      </c>
      <c r="C15" s="13">
        <v>3700</v>
      </c>
      <c r="D15" s="13">
        <v>2508</v>
      </c>
      <c r="E15" s="13">
        <v>2476</v>
      </c>
      <c r="F15" s="13">
        <v>1340</v>
      </c>
      <c r="G15" s="13">
        <v>3688</v>
      </c>
      <c r="H15" s="13">
        <v>3634</v>
      </c>
      <c r="I15" s="13">
        <v>577</v>
      </c>
      <c r="J15" s="13">
        <v>859</v>
      </c>
      <c r="K15" s="13">
        <v>1044</v>
      </c>
      <c r="L15" s="11">
        <f t="shared" si="2"/>
        <v>22291</v>
      </c>
      <c r="M15"/>
      <c r="N15"/>
      <c r="O15"/>
    </row>
    <row r="16" spans="1:12" ht="17.25" customHeight="1">
      <c r="A16" s="15" t="s">
        <v>34</v>
      </c>
      <c r="B16" s="13">
        <f>B17+B18+B19</f>
        <v>10065</v>
      </c>
      <c r="C16" s="13">
        <f aca="true" t="shared" si="5" ref="C16:K16">C17+C18+C19</f>
        <v>14265</v>
      </c>
      <c r="D16" s="13">
        <f t="shared" si="5"/>
        <v>12639</v>
      </c>
      <c r="E16" s="13">
        <f t="shared" si="5"/>
        <v>9290</v>
      </c>
      <c r="F16" s="13">
        <f t="shared" si="5"/>
        <v>8867</v>
      </c>
      <c r="G16" s="13">
        <f t="shared" si="5"/>
        <v>24726</v>
      </c>
      <c r="H16" s="13">
        <f t="shared" si="5"/>
        <v>9821</v>
      </c>
      <c r="I16" s="13">
        <f t="shared" si="5"/>
        <v>2222</v>
      </c>
      <c r="J16" s="13">
        <f t="shared" si="5"/>
        <v>5415</v>
      </c>
      <c r="K16" s="13">
        <f t="shared" si="5"/>
        <v>5372</v>
      </c>
      <c r="L16" s="11">
        <f t="shared" si="2"/>
        <v>102682</v>
      </c>
    </row>
    <row r="17" spans="1:15" ht="17.25" customHeight="1">
      <c r="A17" s="14" t="s">
        <v>35</v>
      </c>
      <c r="B17" s="13">
        <v>10045</v>
      </c>
      <c r="C17" s="13">
        <v>14228</v>
      </c>
      <c r="D17" s="13">
        <v>12620</v>
      </c>
      <c r="E17" s="13">
        <v>9283</v>
      </c>
      <c r="F17" s="13">
        <v>8855</v>
      </c>
      <c r="G17" s="13">
        <v>24696</v>
      </c>
      <c r="H17" s="13">
        <v>9809</v>
      </c>
      <c r="I17" s="13">
        <v>2221</v>
      </c>
      <c r="J17" s="13">
        <v>5412</v>
      </c>
      <c r="K17" s="13">
        <v>5359</v>
      </c>
      <c r="L17" s="11">
        <f t="shared" si="2"/>
        <v>102528</v>
      </c>
      <c r="M17"/>
      <c r="N17"/>
      <c r="O17"/>
    </row>
    <row r="18" spans="1:15" ht="17.25" customHeight="1">
      <c r="A18" s="14" t="s">
        <v>36</v>
      </c>
      <c r="B18" s="13">
        <v>5</v>
      </c>
      <c r="C18" s="13">
        <v>19</v>
      </c>
      <c r="D18" s="13">
        <v>9</v>
      </c>
      <c r="E18" s="13">
        <v>5</v>
      </c>
      <c r="F18" s="13">
        <v>7</v>
      </c>
      <c r="G18" s="13">
        <v>22</v>
      </c>
      <c r="H18" s="13">
        <v>11</v>
      </c>
      <c r="I18" s="13">
        <v>0</v>
      </c>
      <c r="J18" s="13">
        <v>0</v>
      </c>
      <c r="K18" s="13">
        <v>9</v>
      </c>
      <c r="L18" s="11">
        <f t="shared" si="2"/>
        <v>87</v>
      </c>
      <c r="M18"/>
      <c r="N18"/>
      <c r="O18"/>
    </row>
    <row r="19" spans="1:15" ht="17.25" customHeight="1">
      <c r="A19" s="14" t="s">
        <v>37</v>
      </c>
      <c r="B19" s="13">
        <v>15</v>
      </c>
      <c r="C19" s="13">
        <v>18</v>
      </c>
      <c r="D19" s="13">
        <v>10</v>
      </c>
      <c r="E19" s="13">
        <v>2</v>
      </c>
      <c r="F19" s="13">
        <v>5</v>
      </c>
      <c r="G19" s="13">
        <v>8</v>
      </c>
      <c r="H19" s="13">
        <v>1</v>
      </c>
      <c r="I19" s="13">
        <v>1</v>
      </c>
      <c r="J19" s="13">
        <v>3</v>
      </c>
      <c r="K19" s="13">
        <v>4</v>
      </c>
      <c r="L19" s="11">
        <f t="shared" si="2"/>
        <v>67</v>
      </c>
      <c r="M19"/>
      <c r="N19"/>
      <c r="O19"/>
    </row>
    <row r="20" spans="1:15" ht="17.25" customHeight="1">
      <c r="A20" s="16" t="s">
        <v>22</v>
      </c>
      <c r="B20" s="11">
        <f>+B21+B22+B23</f>
        <v>161169</v>
      </c>
      <c r="C20" s="11">
        <f aca="true" t="shared" si="6" ref="C20:K20">+C21+C22+C23</f>
        <v>185061</v>
      </c>
      <c r="D20" s="11">
        <f t="shared" si="6"/>
        <v>204619</v>
      </c>
      <c r="E20" s="11">
        <f t="shared" si="6"/>
        <v>127197</v>
      </c>
      <c r="F20" s="11">
        <f t="shared" si="6"/>
        <v>135483</v>
      </c>
      <c r="G20" s="11">
        <f t="shared" si="6"/>
        <v>372767</v>
      </c>
      <c r="H20" s="11">
        <f t="shared" si="6"/>
        <v>125725</v>
      </c>
      <c r="I20" s="11">
        <f t="shared" si="6"/>
        <v>31477</v>
      </c>
      <c r="J20" s="11">
        <f t="shared" si="6"/>
        <v>81273</v>
      </c>
      <c r="K20" s="11">
        <f t="shared" si="6"/>
        <v>70222</v>
      </c>
      <c r="L20" s="11">
        <f t="shared" si="2"/>
        <v>1494993</v>
      </c>
      <c r="M20"/>
      <c r="N20"/>
      <c r="O20"/>
    </row>
    <row r="21" spans="1:15" s="67" customFormat="1" ht="17.25" customHeight="1">
      <c r="A21" s="60" t="s">
        <v>23</v>
      </c>
      <c r="B21" s="75">
        <v>88281</v>
      </c>
      <c r="C21" s="75">
        <v>111170</v>
      </c>
      <c r="D21" s="75">
        <v>125596</v>
      </c>
      <c r="E21" s="75">
        <v>74232</v>
      </c>
      <c r="F21" s="75">
        <v>80254</v>
      </c>
      <c r="G21" s="75">
        <v>200517</v>
      </c>
      <c r="H21" s="75">
        <v>72659</v>
      </c>
      <c r="I21" s="75">
        <v>20060</v>
      </c>
      <c r="J21" s="75">
        <v>48642</v>
      </c>
      <c r="K21" s="75">
        <v>38715</v>
      </c>
      <c r="L21" s="76">
        <f t="shared" si="2"/>
        <v>860126</v>
      </c>
      <c r="M21" s="77"/>
      <c r="N21"/>
      <c r="O21"/>
    </row>
    <row r="22" spans="1:15" s="67" customFormat="1" ht="17.25" customHeight="1">
      <c r="A22" s="60" t="s">
        <v>24</v>
      </c>
      <c r="B22" s="75">
        <v>71635</v>
      </c>
      <c r="C22" s="75">
        <v>72357</v>
      </c>
      <c r="D22" s="75">
        <v>77768</v>
      </c>
      <c r="E22" s="75">
        <v>52066</v>
      </c>
      <c r="F22" s="75">
        <v>54503</v>
      </c>
      <c r="G22" s="75">
        <v>170197</v>
      </c>
      <c r="H22" s="75">
        <v>51695</v>
      </c>
      <c r="I22" s="75">
        <v>11179</v>
      </c>
      <c r="J22" s="75">
        <v>32206</v>
      </c>
      <c r="K22" s="75">
        <v>31045</v>
      </c>
      <c r="L22" s="76">
        <f t="shared" si="2"/>
        <v>624651</v>
      </c>
      <c r="M22" s="77"/>
      <c r="N22"/>
      <c r="O22"/>
    </row>
    <row r="23" spans="1:15" ht="17.25" customHeight="1">
      <c r="A23" s="12" t="s">
        <v>25</v>
      </c>
      <c r="B23" s="13">
        <v>1253</v>
      </c>
      <c r="C23" s="13">
        <v>1534</v>
      </c>
      <c r="D23" s="13">
        <v>1255</v>
      </c>
      <c r="E23" s="13">
        <v>899</v>
      </c>
      <c r="F23" s="13">
        <v>726</v>
      </c>
      <c r="G23" s="13">
        <v>2053</v>
      </c>
      <c r="H23" s="13">
        <v>1371</v>
      </c>
      <c r="I23" s="13">
        <v>238</v>
      </c>
      <c r="J23" s="13">
        <v>425</v>
      </c>
      <c r="K23" s="13">
        <v>462</v>
      </c>
      <c r="L23" s="11">
        <f t="shared" si="2"/>
        <v>10216</v>
      </c>
      <c r="M23"/>
      <c r="N23"/>
      <c r="O23"/>
    </row>
    <row r="24" spans="1:15" ht="17.25" customHeight="1">
      <c r="A24" s="16" t="s">
        <v>26</v>
      </c>
      <c r="B24" s="13">
        <f>+B25+B26</f>
        <v>68310</v>
      </c>
      <c r="C24" s="13">
        <f aca="true" t="shared" si="7" ref="C24:K24">+C25+C26</f>
        <v>102608</v>
      </c>
      <c r="D24" s="13">
        <f t="shared" si="7"/>
        <v>108891</v>
      </c>
      <c r="E24" s="13">
        <f t="shared" si="7"/>
        <v>69758</v>
      </c>
      <c r="F24" s="13">
        <f t="shared" si="7"/>
        <v>46934</v>
      </c>
      <c r="G24" s="13">
        <f t="shared" si="7"/>
        <v>102812</v>
      </c>
      <c r="H24" s="13">
        <f t="shared" si="7"/>
        <v>54807</v>
      </c>
      <c r="I24" s="13">
        <f t="shared" si="7"/>
        <v>19168</v>
      </c>
      <c r="J24" s="13">
        <f t="shared" si="7"/>
        <v>45331</v>
      </c>
      <c r="K24" s="13">
        <f t="shared" si="7"/>
        <v>30795</v>
      </c>
      <c r="L24" s="11">
        <f t="shared" si="2"/>
        <v>649414</v>
      </c>
      <c r="M24" s="50"/>
      <c r="N24"/>
      <c r="O24"/>
    </row>
    <row r="25" spans="1:15" ht="17.25" customHeight="1">
      <c r="A25" s="12" t="s">
        <v>39</v>
      </c>
      <c r="B25" s="13">
        <v>68310</v>
      </c>
      <c r="C25" s="13">
        <v>102604</v>
      </c>
      <c r="D25" s="13">
        <v>108888</v>
      </c>
      <c r="E25" s="13">
        <v>69757</v>
      </c>
      <c r="F25" s="13">
        <v>46932</v>
      </c>
      <c r="G25" s="13">
        <v>102811</v>
      </c>
      <c r="H25" s="13">
        <v>54805</v>
      </c>
      <c r="I25" s="13">
        <v>19167</v>
      </c>
      <c r="J25" s="13">
        <v>45326</v>
      </c>
      <c r="K25" s="13">
        <v>30794</v>
      </c>
      <c r="L25" s="11">
        <f t="shared" si="2"/>
        <v>649394</v>
      </c>
      <c r="M25" s="49"/>
      <c r="N25"/>
      <c r="O25"/>
    </row>
    <row r="26" spans="1:15" ht="17.25" customHeight="1">
      <c r="A26" s="12" t="s">
        <v>40</v>
      </c>
      <c r="B26" s="13">
        <v>0</v>
      </c>
      <c r="C26" s="13">
        <v>4</v>
      </c>
      <c r="D26" s="13">
        <v>3</v>
      </c>
      <c r="E26" s="13">
        <v>1</v>
      </c>
      <c r="F26" s="13">
        <v>2</v>
      </c>
      <c r="G26" s="13">
        <v>1</v>
      </c>
      <c r="H26" s="13">
        <v>2</v>
      </c>
      <c r="I26" s="13">
        <v>1</v>
      </c>
      <c r="J26" s="13">
        <v>5</v>
      </c>
      <c r="K26" s="13">
        <v>1</v>
      </c>
      <c r="L26" s="11">
        <f t="shared" si="2"/>
        <v>20</v>
      </c>
      <c r="M26" s="49"/>
      <c r="N26"/>
      <c r="O26"/>
    </row>
    <row r="27" spans="1:15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4366</v>
      </c>
      <c r="I27" s="11">
        <v>0</v>
      </c>
      <c r="J27" s="11">
        <v>0</v>
      </c>
      <c r="K27" s="11">
        <v>0</v>
      </c>
      <c r="L27" s="11">
        <f t="shared" si="2"/>
        <v>4366</v>
      </c>
      <c r="M27"/>
      <c r="N27"/>
      <c r="O27"/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5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49</v>
      </c>
      <c r="L29" s="11">
        <f t="shared" si="2"/>
        <v>49</v>
      </c>
      <c r="M29"/>
      <c r="N29"/>
      <c r="O29"/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5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  <c r="M31"/>
      <c r="N31"/>
      <c r="O31"/>
    </row>
    <row r="32" spans="1:15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  <c r="M32"/>
      <c r="N32"/>
      <c r="O32"/>
    </row>
    <row r="33" spans="1:15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  <c r="M33"/>
      <c r="N33"/>
      <c r="O33"/>
    </row>
    <row r="34" spans="1:15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  <c r="M34"/>
      <c r="N34"/>
      <c r="O34"/>
    </row>
    <row r="35" spans="1:15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  <c r="M35"/>
      <c r="N35"/>
      <c r="O35"/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5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19764.71</v>
      </c>
      <c r="I37" s="19">
        <v>0</v>
      </c>
      <c r="J37" s="19">
        <v>0</v>
      </c>
      <c r="K37" s="19">
        <v>0</v>
      </c>
      <c r="L37" s="23">
        <f>SUM(B37:K37)</f>
        <v>19764.71</v>
      </c>
      <c r="M37"/>
      <c r="N37"/>
      <c r="O37"/>
    </row>
    <row r="38" spans="1:15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  <c r="M38"/>
      <c r="N38"/>
      <c r="O38"/>
    </row>
    <row r="39" spans="1:15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  <c r="M39"/>
      <c r="N39"/>
      <c r="O39"/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5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  <c r="M46"/>
      <c r="N46"/>
      <c r="O46"/>
    </row>
    <row r="47" spans="1:15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0</v>
      </c>
      <c r="M47" s="54"/>
      <c r="N47"/>
      <c r="O47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5" ht="17.25" customHeight="1">
      <c r="A49" s="21" t="s">
        <v>59</v>
      </c>
      <c r="B49" s="22">
        <f>+B50+B62</f>
        <v>1625050.6099999999</v>
      </c>
      <c r="C49" s="22">
        <f aca="true" t="shared" si="11" ref="C49:H49">+C50+C62</f>
        <v>2363998.62</v>
      </c>
      <c r="D49" s="22">
        <f t="shared" si="11"/>
        <v>2604236.2299999995</v>
      </c>
      <c r="E49" s="22">
        <f t="shared" si="11"/>
        <v>1542778.44</v>
      </c>
      <c r="F49" s="22">
        <f t="shared" si="11"/>
        <v>1320442.15</v>
      </c>
      <c r="G49" s="22">
        <f t="shared" si="11"/>
        <v>2873475.04</v>
      </c>
      <c r="H49" s="22">
        <f t="shared" si="11"/>
        <v>1477178.82</v>
      </c>
      <c r="I49" s="22">
        <f>+I50+I62</f>
        <v>528751.54</v>
      </c>
      <c r="J49" s="22">
        <f>+J50+J62</f>
        <v>920562.8600000001</v>
      </c>
      <c r="K49" s="22">
        <f>+K50+K62</f>
        <v>749743.42</v>
      </c>
      <c r="L49" s="22">
        <f aca="true" t="shared" si="12" ref="L49:L62">SUM(B49:K49)</f>
        <v>16006217.729999999</v>
      </c>
      <c r="M49"/>
      <c r="N49"/>
      <c r="O49"/>
    </row>
    <row r="50" spans="1:15" ht="17.25" customHeight="1">
      <c r="A50" s="16" t="s">
        <v>60</v>
      </c>
      <c r="B50" s="23">
        <f>SUM(B51:B61)</f>
        <v>1608307.94</v>
      </c>
      <c r="C50" s="23">
        <f aca="true" t="shared" si="13" ref="C50:K50">SUM(C51:C61)</f>
        <v>2340836.0700000003</v>
      </c>
      <c r="D50" s="23">
        <f t="shared" si="13"/>
        <v>2587774.6099999994</v>
      </c>
      <c r="E50" s="23">
        <f t="shared" si="13"/>
        <v>1519674.3399999999</v>
      </c>
      <c r="F50" s="23">
        <f t="shared" si="13"/>
        <v>1307181.75</v>
      </c>
      <c r="G50" s="23">
        <f t="shared" si="13"/>
        <v>2852189.54</v>
      </c>
      <c r="H50" s="23">
        <f t="shared" si="13"/>
        <v>1461109.97</v>
      </c>
      <c r="I50" s="23">
        <f t="shared" si="13"/>
        <v>528751.54</v>
      </c>
      <c r="J50" s="23">
        <f t="shared" si="13"/>
        <v>907072.3600000001</v>
      </c>
      <c r="K50" s="23">
        <f t="shared" si="13"/>
        <v>749743.42</v>
      </c>
      <c r="L50" s="23">
        <f t="shared" si="12"/>
        <v>15862641.540000001</v>
      </c>
      <c r="M50"/>
      <c r="N50"/>
      <c r="O50"/>
    </row>
    <row r="51" spans="1:15" ht="17.25" customHeight="1">
      <c r="A51" s="34" t="s">
        <v>61</v>
      </c>
      <c r="B51" s="23">
        <f aca="true" t="shared" si="14" ref="B51:H51">ROUND(B32*B7,2)</f>
        <v>1563253.94</v>
      </c>
      <c r="C51" s="23">
        <f t="shared" si="14"/>
        <v>2275471.81</v>
      </c>
      <c r="D51" s="23">
        <f t="shared" si="14"/>
        <v>2511446.26</v>
      </c>
      <c r="E51" s="23">
        <f t="shared" si="14"/>
        <v>1477122.78</v>
      </c>
      <c r="F51" s="23">
        <f t="shared" si="14"/>
        <v>1249976.75</v>
      </c>
      <c r="G51" s="23">
        <f t="shared" si="14"/>
        <v>2768011.07</v>
      </c>
      <c r="H51" s="23">
        <f t="shared" si="14"/>
        <v>1399214.75</v>
      </c>
      <c r="I51" s="23">
        <f>ROUND(I32*I7,2)</f>
        <v>528751.54</v>
      </c>
      <c r="J51" s="23">
        <f>ROUND(J32*J7,2)</f>
        <v>880103.03</v>
      </c>
      <c r="K51" s="23">
        <f>ROUND(K32*K7,2)</f>
        <v>741200.01</v>
      </c>
      <c r="L51" s="23">
        <f t="shared" si="12"/>
        <v>15394551.939999998</v>
      </c>
      <c r="M51"/>
      <c r="N51"/>
      <c r="O51"/>
    </row>
    <row r="52" spans="1:15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/>
      <c r="N52"/>
      <c r="O52"/>
    </row>
    <row r="53" spans="1:15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/>
      <c r="N53"/>
      <c r="O53"/>
    </row>
    <row r="54" spans="1:15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/>
      <c r="N54"/>
      <c r="O54"/>
    </row>
    <row r="55" spans="1:15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19764.71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19764.71</v>
      </c>
      <c r="M55"/>
      <c r="N55"/>
      <c r="O55"/>
    </row>
    <row r="56" spans="1:15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  <c r="M56"/>
      <c r="N56"/>
      <c r="O56"/>
    </row>
    <row r="57" spans="1:15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  <c r="M57"/>
      <c r="N57"/>
      <c r="O57"/>
    </row>
    <row r="58" spans="1:15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  <c r="M58"/>
      <c r="N58"/>
      <c r="O58"/>
    </row>
    <row r="59" spans="1:15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  <c r="M59"/>
      <c r="N59"/>
      <c r="O59"/>
    </row>
    <row r="60" spans="1:15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  <c r="M60"/>
      <c r="N60"/>
      <c r="O60"/>
    </row>
    <row r="61" spans="1:15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/>
      <c r="N61"/>
      <c r="O61"/>
    </row>
    <row r="62" spans="1:15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  <c r="M62"/>
      <c r="N62"/>
      <c r="O62"/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5" ht="18.75" customHeight="1">
      <c r="A66" s="2" t="s">
        <v>72</v>
      </c>
      <c r="B66" s="35">
        <f aca="true" t="shared" si="15" ref="B66:K66">+B67+B74+B111+B112</f>
        <v>-247360.32</v>
      </c>
      <c r="C66" s="35">
        <f t="shared" si="15"/>
        <v>-252595.09999999998</v>
      </c>
      <c r="D66" s="35">
        <f t="shared" si="15"/>
        <v>-409613.48</v>
      </c>
      <c r="E66" s="35">
        <f t="shared" si="15"/>
        <v>-273147.17000000004</v>
      </c>
      <c r="F66" s="35">
        <f t="shared" si="15"/>
        <v>-224264.76</v>
      </c>
      <c r="G66" s="35">
        <f t="shared" si="15"/>
        <v>-340752.6</v>
      </c>
      <c r="H66" s="35">
        <f t="shared" si="15"/>
        <v>-258721.34999999998</v>
      </c>
      <c r="I66" s="35">
        <f t="shared" si="15"/>
        <v>-102956.96</v>
      </c>
      <c r="J66" s="35">
        <f t="shared" si="15"/>
        <v>-89828</v>
      </c>
      <c r="K66" s="35">
        <f t="shared" si="15"/>
        <v>-90208.63</v>
      </c>
      <c r="L66" s="35">
        <f aca="true" t="shared" si="16" ref="L66:L116">SUM(B66:K66)</f>
        <v>-2289448.3699999996</v>
      </c>
      <c r="M66"/>
      <c r="N66"/>
      <c r="O66"/>
    </row>
    <row r="67" spans="1:15" ht="18.75" customHeight="1">
      <c r="A67" s="16" t="s">
        <v>73</v>
      </c>
      <c r="B67" s="35">
        <f aca="true" t="shared" si="17" ref="B67:K67">B68+B69+B70+B71+B72+B73</f>
        <v>-196967.81</v>
      </c>
      <c r="C67" s="35">
        <f t="shared" si="17"/>
        <v>-203900.09999999998</v>
      </c>
      <c r="D67" s="35">
        <f t="shared" si="17"/>
        <v>-198099.12</v>
      </c>
      <c r="E67" s="35">
        <f t="shared" si="17"/>
        <v>-213765.79</v>
      </c>
      <c r="F67" s="35">
        <f t="shared" si="17"/>
        <v>-168487.89</v>
      </c>
      <c r="G67" s="35">
        <f t="shared" si="17"/>
        <v>-240462.39999999997</v>
      </c>
      <c r="H67" s="35">
        <f t="shared" si="17"/>
        <v>-154597.9</v>
      </c>
      <c r="I67" s="35">
        <f t="shared" si="17"/>
        <v>-30289.2</v>
      </c>
      <c r="J67" s="35">
        <f t="shared" si="17"/>
        <v>-65600.8</v>
      </c>
      <c r="K67" s="35">
        <f t="shared" si="17"/>
        <v>-60978.3</v>
      </c>
      <c r="L67" s="35">
        <f t="shared" si="16"/>
        <v>-1533149.31</v>
      </c>
      <c r="M67"/>
      <c r="N67"/>
      <c r="O67"/>
    </row>
    <row r="68" spans="1:15" s="67" customFormat="1" ht="18.75" customHeight="1">
      <c r="A68" s="60" t="s">
        <v>144</v>
      </c>
      <c r="B68" s="63">
        <f>-ROUND(B9*$D$3,2)</f>
        <v>-142588</v>
      </c>
      <c r="C68" s="63">
        <f aca="true" t="shared" si="18" ref="C68:J68">-ROUND(C9*$D$3,2)</f>
        <v>-197008.8</v>
      </c>
      <c r="D68" s="63">
        <f t="shared" si="18"/>
        <v>-170882</v>
      </c>
      <c r="E68" s="63">
        <f t="shared" si="18"/>
        <v>-121298.7</v>
      </c>
      <c r="F68" s="63">
        <f t="shared" si="18"/>
        <v>-74097.6</v>
      </c>
      <c r="G68" s="63">
        <f t="shared" si="18"/>
        <v>-156911.3</v>
      </c>
      <c r="H68" s="63">
        <f t="shared" si="18"/>
        <v>-154597.9</v>
      </c>
      <c r="I68" s="63">
        <f t="shared" si="18"/>
        <v>-30289.2</v>
      </c>
      <c r="J68" s="63">
        <f t="shared" si="18"/>
        <v>-65600.8</v>
      </c>
      <c r="K68" s="63">
        <f>-ROUND((K9+K29)*$D$3,2)</f>
        <v>-60978.3</v>
      </c>
      <c r="L68" s="63">
        <f t="shared" si="16"/>
        <v>-1174252.5999999999</v>
      </c>
      <c r="M68" s="79"/>
      <c r="N68"/>
      <c r="O68"/>
    </row>
    <row r="69" spans="1:15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  <c r="M69"/>
      <c r="N69"/>
      <c r="O69"/>
    </row>
    <row r="70" spans="1:15" ht="18.75" customHeight="1">
      <c r="A70" s="12" t="s">
        <v>75</v>
      </c>
      <c r="B70" s="35">
        <v>-688</v>
      </c>
      <c r="C70" s="35">
        <v>-352.6</v>
      </c>
      <c r="D70" s="35">
        <v>-442.9</v>
      </c>
      <c r="E70" s="35">
        <v>-696.6</v>
      </c>
      <c r="F70" s="35">
        <v>-645</v>
      </c>
      <c r="G70" s="35">
        <v>-348.3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-3173.4</v>
      </c>
      <c r="M70"/>
      <c r="N70"/>
      <c r="O70"/>
    </row>
    <row r="71" spans="1:15" ht="18.75" customHeight="1">
      <c r="A71" s="12" t="s">
        <v>76</v>
      </c>
      <c r="B71" s="35">
        <v>-6342.5</v>
      </c>
      <c r="C71" s="35">
        <v>-2248.9</v>
      </c>
      <c r="D71" s="35">
        <v>-2580</v>
      </c>
      <c r="E71" s="35">
        <v>-1384.6</v>
      </c>
      <c r="F71" s="35">
        <v>-2528.4</v>
      </c>
      <c r="G71" s="35">
        <v>-2287.6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-17372</v>
      </c>
      <c r="M71"/>
      <c r="N71"/>
      <c r="O71"/>
    </row>
    <row r="72" spans="1:15" ht="18.75" customHeight="1">
      <c r="A72" s="12" t="s">
        <v>77</v>
      </c>
      <c r="B72" s="35">
        <v>-47349.31</v>
      </c>
      <c r="C72" s="35">
        <v>-4289.8</v>
      </c>
      <c r="D72" s="35">
        <v>-24194.22</v>
      </c>
      <c r="E72" s="35">
        <v>-90385.89</v>
      </c>
      <c r="F72" s="35">
        <v>-91216.89</v>
      </c>
      <c r="G72" s="35">
        <v>-80915.2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-338351.31</v>
      </c>
      <c r="M72"/>
      <c r="N72"/>
      <c r="O72"/>
    </row>
    <row r="73" spans="1:15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  <c r="M73"/>
      <c r="N73"/>
      <c r="O73"/>
    </row>
    <row r="74" spans="1:15" s="67" customFormat="1" ht="18.75" customHeight="1">
      <c r="A74" s="16" t="s">
        <v>79</v>
      </c>
      <c r="B74" s="63">
        <f aca="true" t="shared" si="19" ref="B74:K74">SUM(B75:B110)</f>
        <v>-50392.509999999995</v>
      </c>
      <c r="C74" s="63">
        <f t="shared" si="19"/>
        <v>-48695</v>
      </c>
      <c r="D74" s="35">
        <f t="shared" si="19"/>
        <v>-211514.36</v>
      </c>
      <c r="E74" s="63">
        <f t="shared" si="19"/>
        <v>-59381.380000000005</v>
      </c>
      <c r="F74" s="35">
        <f t="shared" si="19"/>
        <v>-55776.869999999995</v>
      </c>
      <c r="G74" s="35">
        <f t="shared" si="19"/>
        <v>-100290.20000000001</v>
      </c>
      <c r="H74" s="63">
        <f t="shared" si="19"/>
        <v>-104123.45</v>
      </c>
      <c r="I74" s="35">
        <f t="shared" si="19"/>
        <v>-72667.76000000001</v>
      </c>
      <c r="J74" s="63">
        <f t="shared" si="19"/>
        <v>-24227.2</v>
      </c>
      <c r="K74" s="63">
        <f t="shared" si="19"/>
        <v>-29230.33</v>
      </c>
      <c r="L74" s="63">
        <f t="shared" si="16"/>
        <v>-756299.0599999999</v>
      </c>
      <c r="M74"/>
      <c r="N74"/>
      <c r="O74"/>
    </row>
    <row r="75" spans="1:15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/>
      <c r="N75"/>
      <c r="O75"/>
    </row>
    <row r="76" spans="1:15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  <c r="M76"/>
      <c r="N76"/>
      <c r="O76"/>
    </row>
    <row r="77" spans="1:15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  <c r="M77"/>
      <c r="N77"/>
      <c r="O77"/>
    </row>
    <row r="78" spans="1:15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  <c r="M78"/>
      <c r="N78"/>
      <c r="O78"/>
    </row>
    <row r="79" spans="1:15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  <c r="M79"/>
      <c r="N79"/>
      <c r="O79"/>
    </row>
    <row r="80" spans="1:15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/>
      <c r="N80"/>
      <c r="O80"/>
    </row>
    <row r="81" spans="1:15" ht="18.75" customHeight="1">
      <c r="A81" s="12" t="s">
        <v>86</v>
      </c>
      <c r="B81" s="35">
        <v>-35881.56</v>
      </c>
      <c r="C81" s="35">
        <v>-27609.73</v>
      </c>
      <c r="D81" s="35">
        <v>-189457.8</v>
      </c>
      <c r="E81" s="35">
        <v>-44879.12</v>
      </c>
      <c r="F81" s="35">
        <v>-41793.89</v>
      </c>
      <c r="G81" s="35">
        <v>-61909.37</v>
      </c>
      <c r="H81" s="35">
        <v>-89804.4</v>
      </c>
      <c r="I81" s="35">
        <v>-5145.05</v>
      </c>
      <c r="J81" s="35">
        <v>-13312.08</v>
      </c>
      <c r="K81" s="35">
        <v>-22029.68</v>
      </c>
      <c r="L81" s="35">
        <f t="shared" si="16"/>
        <v>-531822.68</v>
      </c>
      <c r="M81"/>
      <c r="N81"/>
      <c r="O81"/>
    </row>
    <row r="82" spans="1:15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  <c r="M82"/>
      <c r="N82"/>
      <c r="O82"/>
    </row>
    <row r="83" spans="1:15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  <c r="M83"/>
      <c r="N83"/>
      <c r="O83"/>
    </row>
    <row r="84" spans="1:15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  <c r="M84"/>
      <c r="N84"/>
      <c r="O84"/>
    </row>
    <row r="85" spans="1:15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  <c r="M85"/>
      <c r="N85"/>
      <c r="O85"/>
    </row>
    <row r="86" spans="1:15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  <c r="M86"/>
      <c r="N86"/>
      <c r="O86"/>
    </row>
    <row r="87" spans="1:15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  <c r="M87"/>
      <c r="N87"/>
      <c r="O87"/>
    </row>
    <row r="88" spans="1:15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  <c r="M88"/>
      <c r="N88"/>
      <c r="O88"/>
    </row>
    <row r="89" spans="1:15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/>
      <c r="N89"/>
      <c r="O89"/>
    </row>
    <row r="90" spans="1:15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  <c r="M90"/>
      <c r="N90"/>
      <c r="O90"/>
    </row>
    <row r="91" spans="1:15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-9137.5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-12900</v>
      </c>
      <c r="M91"/>
      <c r="N91"/>
      <c r="O91"/>
    </row>
    <row r="92" spans="1:15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  <c r="M92"/>
      <c r="N92"/>
      <c r="O92"/>
    </row>
    <row r="93" spans="1:15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  <c r="M93"/>
      <c r="N93"/>
      <c r="O93"/>
    </row>
    <row r="94" spans="1:15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/>
      <c r="N94"/>
      <c r="O94"/>
    </row>
    <row r="95" spans="1:15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/>
      <c r="N95"/>
      <c r="O95"/>
    </row>
    <row r="96" spans="1:15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  <c r="N96"/>
      <c r="O96"/>
    </row>
    <row r="97" spans="1:15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  <c r="N97"/>
      <c r="O97"/>
    </row>
    <row r="98" spans="1:15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  <c r="N98"/>
      <c r="O98"/>
    </row>
    <row r="99" spans="1:15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  <c r="N99"/>
      <c r="O99"/>
    </row>
    <row r="100" spans="1:15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  <c r="N100"/>
      <c r="O100"/>
    </row>
    <row r="101" spans="1:15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  <c r="N101"/>
      <c r="O101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5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  <c r="N103"/>
      <c r="O103"/>
    </row>
    <row r="104" spans="1:15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  <c r="N104"/>
      <c r="O104"/>
    </row>
    <row r="105" spans="1:15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  <c r="N105"/>
      <c r="O105"/>
    </row>
    <row r="106" spans="1:15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  <c r="N106"/>
      <c r="O106"/>
    </row>
    <row r="107" spans="1:15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  <c r="N107"/>
      <c r="O107"/>
    </row>
    <row r="108" spans="1:15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  <c r="N108"/>
      <c r="O108"/>
    </row>
    <row r="109" spans="1:15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  <c r="N109"/>
      <c r="O109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5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  <c r="N111"/>
      <c r="O111"/>
    </row>
    <row r="112" spans="1:15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  <c r="N112"/>
      <c r="O112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1369313.38</v>
      </c>
      <c r="C114" s="24">
        <f t="shared" si="20"/>
        <v>2111084.0500000003</v>
      </c>
      <c r="D114" s="24">
        <f t="shared" si="20"/>
        <v>2194622.7499999995</v>
      </c>
      <c r="E114" s="24">
        <f t="shared" si="20"/>
        <v>1269631.27</v>
      </c>
      <c r="F114" s="24">
        <f t="shared" si="20"/>
        <v>1096177.3899999997</v>
      </c>
      <c r="G114" s="24">
        <f t="shared" si="20"/>
        <v>2527558.41</v>
      </c>
      <c r="H114" s="24">
        <f t="shared" si="20"/>
        <v>1218457.4700000002</v>
      </c>
      <c r="I114" s="24">
        <f>+I115+I116</f>
        <v>425794.58</v>
      </c>
      <c r="J114" s="24">
        <f>+J115+J116</f>
        <v>830734.8600000001</v>
      </c>
      <c r="K114" s="24">
        <f>+K115+K116</f>
        <v>659534.79</v>
      </c>
      <c r="L114" s="45">
        <f t="shared" si="16"/>
        <v>13702908.95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1360947.6199999999</v>
      </c>
      <c r="C115" s="24">
        <f t="shared" si="21"/>
        <v>2088240.9700000002</v>
      </c>
      <c r="D115" s="24">
        <f t="shared" si="21"/>
        <v>2178161.1299999994</v>
      </c>
      <c r="E115" s="24">
        <f t="shared" si="21"/>
        <v>1246527.17</v>
      </c>
      <c r="F115" s="24">
        <f t="shared" si="21"/>
        <v>1082916.9899999998</v>
      </c>
      <c r="G115" s="24">
        <f t="shared" si="21"/>
        <v>2511436.94</v>
      </c>
      <c r="H115" s="24">
        <f t="shared" si="21"/>
        <v>1202388.62</v>
      </c>
      <c r="I115" s="24">
        <f t="shared" si="21"/>
        <v>425794.58</v>
      </c>
      <c r="J115" s="24">
        <f t="shared" si="21"/>
        <v>817244.3600000001</v>
      </c>
      <c r="K115" s="24">
        <f t="shared" si="21"/>
        <v>659534.79</v>
      </c>
      <c r="L115" s="45">
        <f t="shared" si="16"/>
        <v>13573193.169999998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8365.759999999995</v>
      </c>
      <c r="C116" s="24">
        <f t="shared" si="22"/>
        <v>22843.079999999998</v>
      </c>
      <c r="D116" s="24">
        <f t="shared" si="22"/>
        <v>16461.62</v>
      </c>
      <c r="E116" s="24">
        <f t="shared" si="22"/>
        <v>23104.1</v>
      </c>
      <c r="F116" s="24">
        <f t="shared" si="22"/>
        <v>13260.4</v>
      </c>
      <c r="G116" s="24">
        <f t="shared" si="22"/>
        <v>16121.470000000001</v>
      </c>
      <c r="H116" s="24">
        <f t="shared" si="22"/>
        <v>16068.85</v>
      </c>
      <c r="I116" s="19">
        <f t="shared" si="22"/>
        <v>0</v>
      </c>
      <c r="J116" s="24">
        <f t="shared" si="22"/>
        <v>13490.5</v>
      </c>
      <c r="K116" s="24">
        <f t="shared" si="22"/>
        <v>0</v>
      </c>
      <c r="L116" s="45">
        <f t="shared" si="16"/>
        <v>129715.78</v>
      </c>
      <c r="M116" s="73"/>
    </row>
    <row r="117" spans="1:14" ht="18.75" customHeight="1">
      <c r="A117" s="16" t="s">
        <v>120</v>
      </c>
      <c r="B117" s="63">
        <v>-8376.910000000003</v>
      </c>
      <c r="C117" s="63">
        <v>-319.4700000000023</v>
      </c>
      <c r="D117" s="19">
        <v>0</v>
      </c>
      <c r="E117" s="19">
        <v>0</v>
      </c>
      <c r="F117" s="19">
        <v>0</v>
      </c>
      <c r="G117" s="63">
        <v>-5164.029999999999</v>
      </c>
      <c r="H117" s="19">
        <v>0</v>
      </c>
      <c r="I117" s="19">
        <v>0</v>
      </c>
      <c r="J117" s="19">
        <v>0</v>
      </c>
      <c r="K117" s="19">
        <v>0</v>
      </c>
      <c r="L117" s="63">
        <f>SUM(B117:J117)</f>
        <v>-13860.410000000005</v>
      </c>
      <c r="N117" s="54"/>
    </row>
    <row r="118" spans="1:15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  <c r="M118"/>
      <c r="N118"/>
      <c r="O118"/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13702908.939999998</v>
      </c>
      <c r="M122" s="51"/>
    </row>
    <row r="123" spans="1:12" ht="18.75" customHeight="1">
      <c r="A123" s="26" t="s">
        <v>123</v>
      </c>
      <c r="B123" s="27">
        <v>176346.34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176346.34</v>
      </c>
    </row>
    <row r="124" spans="1:12" ht="18.75" customHeight="1">
      <c r="A124" s="26" t="s">
        <v>124</v>
      </c>
      <c r="B124" s="27">
        <v>1192967.04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1192967.04</v>
      </c>
    </row>
    <row r="125" spans="1:12" ht="18.75" customHeight="1">
      <c r="A125" s="26" t="s">
        <v>125</v>
      </c>
      <c r="B125" s="38">
        <v>0</v>
      </c>
      <c r="C125" s="27">
        <v>2111084.05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2111084.05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2042151.47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2042151.47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152471.28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152471.28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1256934.95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1256934.95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12696.31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12696.31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352043.09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352043.09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83988.1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83988.1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660146.19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660146.19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715508.38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715508.38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57177.09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57177.09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361025.44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361025.44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345322.58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345322.58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1048524.92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1048524.92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424401.6</v>
      </c>
      <c r="I139" s="38">
        <v>0</v>
      </c>
      <c r="J139" s="38">
        <v>0</v>
      </c>
      <c r="K139" s="38">
        <v>0</v>
      </c>
      <c r="L139" s="39">
        <f t="shared" si="23"/>
        <v>424401.6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794055.87</v>
      </c>
      <c r="I140" s="38">
        <v>0</v>
      </c>
      <c r="J140" s="38">
        <v>0</v>
      </c>
      <c r="K140" s="38">
        <v>0</v>
      </c>
      <c r="L140" s="39">
        <f t="shared" si="23"/>
        <v>794055.87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425794.58</v>
      </c>
      <c r="J141" s="38">
        <v>0</v>
      </c>
      <c r="K141" s="38">
        <v>0</v>
      </c>
      <c r="L141" s="39">
        <f t="shared" si="23"/>
        <v>425794.58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830734.87</v>
      </c>
      <c r="K142" s="18">
        <v>0</v>
      </c>
      <c r="L142" s="39">
        <f t="shared" si="23"/>
        <v>830734.87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659534.79</v>
      </c>
      <c r="L143" s="42">
        <f t="shared" si="23"/>
        <v>659534.79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830734.8600000001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2019-01-24T10:23:24Z</dcterms:modified>
  <cp:category/>
  <cp:version/>
  <cp:contentType/>
  <cp:contentStatus/>
</cp:coreProperties>
</file>