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11" sheetId="1" r:id="rId1"/>
  </sheets>
  <definedNames>
    <definedName name="_xlnm.Print_Area" localSheetId="0">'11'!$A$1:$L$143</definedName>
    <definedName name="_xlnm.Print_Titles" localSheetId="0">'11'!$4:$6</definedName>
  </definedNames>
  <calcPr fullCalcOnLoad="1"/>
</workbook>
</file>

<file path=xl/sharedStrings.xml><?xml version="1.0" encoding="utf-8"?>
<sst xmlns="http://schemas.openxmlformats.org/spreadsheetml/2006/main" count="150" uniqueCount="150">
  <si>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</si>
  <si>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</si>
  <si>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</si>
  <si>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</si>
  <si>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</si>
  <si>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</si>
  <si>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</si>
  <si>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</si>
  <si>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</si>
  <si>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</si>
  <si>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</si>
  <si>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</si>
  <si>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</si>
  <si>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</si>
  <si>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</si>
  <si>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</si>
  <si>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</si>
  <si>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</si>
  <si>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</si>
  <si>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</si>
  <si>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</si>
  <si>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</si>
  <si>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</si>
  <si>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</si>
  <si>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</si>
  <si>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</si>
  <si>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</si>
  <si>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</si>
  <si>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</si>
  <si>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</si>
  <si>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</si>
  <si>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</si>
  <si>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</si>
  <si>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</si>
  <si>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</si>
  <si>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</si>
  <si>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</si>
  <si>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</si>
  <si>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</si>
  <si>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</si>
  <si>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</si>
  <si>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</si>
  <si>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</si>
  <si>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</si>
  <si>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</si>
  <si>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</si>
  <si>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</si>
  <si>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</si>
  <si>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</si>
  <si>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</si>
  <si>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</si>
  <si>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</si>
  <si>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</si>
  <si>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</si>
  <si>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</si>
  <si>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</si>
  <si>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</si>
  <si>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</si>
  <si>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</si>
  <si>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</si>
  <si>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</si>
  <si>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</si>
  <si>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</si>
  <si>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</si>
  <si>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</si>
  <si>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</si>
  <si>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</si>
  <si>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</si>
  <si>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</si>
  <si>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</si>
  <si>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</si>
  <si>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</si>
  <si>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</si>
  <si>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</si>
  <si>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</si>
  <si>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</si>
  <si>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</si>
  <si>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</si>
  <si>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</si>
  <si>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</si>
  <si>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</si>
  <si>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</si>
  <si>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</si>
  <si>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</si>
  <si>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</si>
  <si>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</si>
  <si>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</si>
  <si>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</si>
  <si>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</si>
  <si>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</si>
  <si>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</si>
  <si>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</si>
  <si>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</si>
  <si>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</si>
  <si>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</si>
  <si>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</si>
  <si>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</si>
  <si>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</si>
  <si>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</si>
  <si>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</si>
  <si>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</si>
  <si>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</si>
  <si>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</si>
  <si>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</si>
  <si>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</si>
  <si>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</si>
  <si>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</si>
  <si>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</si>
  <si>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</si>
  <si>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</si>
  <si>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</si>
  <si>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</si>
  <si>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</si>
  <si>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</si>
  <si>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</si>
  <si>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</si>
  <si>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</si>
  <si>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</si>
  <si>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</si>
  <si>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</si>
  <si>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</si>
  <si>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</si>
  <si>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</si>
  <si>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</si>
  <si>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</si>
  <si>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</si>
  <si>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</si>
  <si>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</si>
  <si>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</si>
  <si>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</si>
  <si>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</si>
  <si>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</si>
  <si>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</si>
  <si>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</si>
  <si>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</si>
  <si>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</si>
  <si>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</si>
  <si>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</si>
  <si>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</si>
  <si>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</si>
  <si>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</si>
  <si>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</si>
  <si>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</si>
  <si>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</si>
  <si>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11/01/19 - VENCIMENTO 18/01/19</t>
  </si>
  <si>
    <t>7.3. Revisão de Remuneração pelo Transporte Coletivo ¹</t>
  </si>
  <si>
    <t>7.4. Revisão de Remuneração pelo Serviço Atende ²</t>
  </si>
  <si>
    <t>¹ Rede da madrugada de out/18.</t>
  </si>
  <si>
    <t>² Frota operacional.</t>
  </si>
  <si>
    <t xml:space="preserve">  Ajuste dos valores da energia para tração de out/18.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</si>
</sst>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44" fontId="34" fillId="0" borderId="14" xfId="0" applyNumberFormat="1" applyFont="1" applyFill="1" applyBorder="1" applyAlignment="1">
      <alignment horizontal="left" vertical="center" indent="1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75390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1">
      <c r="A2" s="82" t="s">
        <v>144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>
      <c r="A3" s="4"/>
      <c r="B3" s="5"/>
      <c r="C3" s="4" t="s">
        <v>13</v>
      </c>
      <c r="D3" s="6">
        <v>4.3</v>
      </c>
      <c r="E3" s="7"/>
      <c r="F3" s="7"/>
      <c r="G3" s="7"/>
      <c r="H3" s="7"/>
      <c r="I3" s="7"/>
      <c r="J3" s="7"/>
      <c r="K3" s="7"/>
      <c r="L3" s="4"/>
    </row>
    <row r="4" spans="1:12" ht="15.75">
      <c r="A4" s="83" t="s">
        <v>14</v>
      </c>
      <c r="B4" s="87" t="s">
        <v>33</v>
      </c>
      <c r="C4" s="88"/>
      <c r="D4" s="88"/>
      <c r="E4" s="88"/>
      <c r="F4" s="88"/>
      <c r="G4" s="88"/>
      <c r="H4" s="88"/>
      <c r="I4" s="88"/>
      <c r="J4" s="88"/>
      <c r="K4" s="89"/>
      <c r="L4" s="84" t="s">
        <v>15</v>
      </c>
    </row>
    <row r="5" spans="1:12" ht="38.25">
      <c r="A5" s="83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5" t="s">
        <v>32</v>
      </c>
      <c r="J5" s="85" t="s">
        <v>31</v>
      </c>
      <c r="K5" s="85" t="s">
        <v>42</v>
      </c>
      <c r="L5" s="83"/>
    </row>
    <row r="6" spans="1:12" ht="18.75" customHeight="1">
      <c r="A6" s="8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6"/>
      <c r="J6" s="86"/>
      <c r="K6" s="86"/>
      <c r="L6" s="83"/>
    </row>
    <row r="7" spans="1:13" ht="17.25" customHeight="1">
      <c r="A7" s="8" t="s">
        <v>27</v>
      </c>
      <c r="B7" s="9">
        <f aca="true" t="shared" si="0" ref="B7:L7">+B8+B20+B24+B27</f>
        <v>481987</v>
      </c>
      <c r="C7" s="9">
        <f t="shared" si="0"/>
        <v>625274</v>
      </c>
      <c r="D7" s="9">
        <f t="shared" si="0"/>
        <v>629240</v>
      </c>
      <c r="E7" s="9">
        <f t="shared" si="0"/>
        <v>412879</v>
      </c>
      <c r="F7" s="9">
        <f t="shared" si="0"/>
        <v>357856</v>
      </c>
      <c r="G7" s="9">
        <f t="shared" si="0"/>
        <v>960257</v>
      </c>
      <c r="H7" s="9">
        <f t="shared" si="0"/>
        <v>408771</v>
      </c>
      <c r="I7" s="9">
        <f t="shared" si="0"/>
        <v>91366</v>
      </c>
      <c r="J7" s="9">
        <f t="shared" si="0"/>
        <v>264104</v>
      </c>
      <c r="K7" s="9">
        <f t="shared" si="0"/>
        <v>224029</v>
      </c>
      <c r="L7" s="9">
        <f t="shared" si="0"/>
        <v>4455763</v>
      </c>
      <c r="M7" s="49"/>
    </row>
    <row r="8" spans="1:12" ht="17.25" customHeight="1">
      <c r="A8" s="10" t="s">
        <v>38</v>
      </c>
      <c r="B8" s="11">
        <f>B9+B12+B16</f>
        <v>258597</v>
      </c>
      <c r="C8" s="11">
        <f aca="true" t="shared" si="1" ref="C8:K8">C9+C12+C16</f>
        <v>346757</v>
      </c>
      <c r="D8" s="11">
        <f t="shared" si="1"/>
        <v>325013</v>
      </c>
      <c r="E8" s="11">
        <f t="shared" si="1"/>
        <v>227914</v>
      </c>
      <c r="F8" s="11">
        <f t="shared" si="1"/>
        <v>178994</v>
      </c>
      <c r="G8" s="11">
        <f t="shared" si="1"/>
        <v>496969</v>
      </c>
      <c r="H8" s="11">
        <f t="shared" si="1"/>
        <v>235380</v>
      </c>
      <c r="I8" s="11">
        <f t="shared" si="1"/>
        <v>44044</v>
      </c>
      <c r="J8" s="11">
        <f t="shared" si="1"/>
        <v>139367</v>
      </c>
      <c r="K8" s="11">
        <f t="shared" si="1"/>
        <v>125543</v>
      </c>
      <c r="L8" s="11">
        <f aca="true" t="shared" si="2" ref="L8:L29">SUM(B8:K8)</f>
        <v>2378578</v>
      </c>
    </row>
    <row r="9" spans="1:12" ht="17.25" customHeight="1">
      <c r="A9" s="15" t="s">
        <v>16</v>
      </c>
      <c r="B9" s="13">
        <f>+B10+B11</f>
        <v>33177</v>
      </c>
      <c r="C9" s="13">
        <f aca="true" t="shared" si="3" ref="C9:K9">+C10+C11</f>
        <v>46562</v>
      </c>
      <c r="D9" s="13">
        <f t="shared" si="3"/>
        <v>40807</v>
      </c>
      <c r="E9" s="13">
        <f t="shared" si="3"/>
        <v>28485</v>
      </c>
      <c r="F9" s="13">
        <f t="shared" si="3"/>
        <v>17593</v>
      </c>
      <c r="G9" s="13">
        <f t="shared" si="3"/>
        <v>38102</v>
      </c>
      <c r="H9" s="13">
        <f t="shared" si="3"/>
        <v>35073</v>
      </c>
      <c r="I9" s="13">
        <f t="shared" si="3"/>
        <v>6692</v>
      </c>
      <c r="J9" s="13">
        <f t="shared" si="3"/>
        <v>16021</v>
      </c>
      <c r="K9" s="13">
        <f t="shared" si="3"/>
        <v>14612</v>
      </c>
      <c r="L9" s="11">
        <f t="shared" si="2"/>
        <v>277124</v>
      </c>
    </row>
    <row r="10" spans="1:12" ht="17.25" customHeight="1">
      <c r="A10" s="29" t="s">
        <v>17</v>
      </c>
      <c r="B10" s="13">
        <v>33177</v>
      </c>
      <c r="C10" s="13">
        <v>46562</v>
      </c>
      <c r="D10" s="13">
        <v>40807</v>
      </c>
      <c r="E10" s="13">
        <v>28485</v>
      </c>
      <c r="F10" s="13">
        <v>17593</v>
      </c>
      <c r="G10" s="13">
        <v>38102</v>
      </c>
      <c r="H10" s="13">
        <v>35073</v>
      </c>
      <c r="I10" s="13">
        <v>6692</v>
      </c>
      <c r="J10" s="13">
        <v>16021</v>
      </c>
      <c r="K10" s="13">
        <v>14612</v>
      </c>
      <c r="L10" s="11">
        <f t="shared" si="2"/>
        <v>277124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215708</v>
      </c>
      <c r="C12" s="17">
        <f t="shared" si="4"/>
        <v>286459</v>
      </c>
      <c r="D12" s="17">
        <f t="shared" si="4"/>
        <v>272015</v>
      </c>
      <c r="E12" s="17">
        <f t="shared" si="4"/>
        <v>190606</v>
      </c>
      <c r="F12" s="17">
        <f t="shared" si="4"/>
        <v>152797</v>
      </c>
      <c r="G12" s="17">
        <f t="shared" si="4"/>
        <v>434753</v>
      </c>
      <c r="H12" s="17">
        <f t="shared" si="4"/>
        <v>191268</v>
      </c>
      <c r="I12" s="17">
        <f t="shared" si="4"/>
        <v>35295</v>
      </c>
      <c r="J12" s="17">
        <f t="shared" si="4"/>
        <v>117947</v>
      </c>
      <c r="K12" s="17">
        <f t="shared" si="4"/>
        <v>105758</v>
      </c>
      <c r="L12" s="11">
        <f t="shared" si="2"/>
        <v>2002606</v>
      </c>
    </row>
    <row r="13" spans="1:14" s="67" customFormat="1" ht="17.25" customHeight="1">
      <c r="A13" s="74" t="s">
        <v>19</v>
      </c>
      <c r="B13" s="75">
        <v>106790</v>
      </c>
      <c r="C13" s="75">
        <v>150845</v>
      </c>
      <c r="D13" s="75">
        <v>146526</v>
      </c>
      <c r="E13" s="75">
        <v>98862</v>
      </c>
      <c r="F13" s="75">
        <v>80550</v>
      </c>
      <c r="G13" s="75">
        <v>210716</v>
      </c>
      <c r="H13" s="75">
        <v>93271</v>
      </c>
      <c r="I13" s="75">
        <v>20408</v>
      </c>
      <c r="J13" s="75">
        <v>63186</v>
      </c>
      <c r="K13" s="75">
        <v>52192</v>
      </c>
      <c r="L13" s="76">
        <f t="shared" si="2"/>
        <v>1023346</v>
      </c>
      <c r="M13" s="77"/>
      <c r="N13" s="78"/>
    </row>
    <row r="14" spans="1:13" s="67" customFormat="1" ht="17.25" customHeight="1">
      <c r="A14" s="74" t="s">
        <v>20</v>
      </c>
      <c r="B14" s="75">
        <v>106079</v>
      </c>
      <c r="C14" s="75">
        <v>131494</v>
      </c>
      <c r="D14" s="75">
        <v>122819</v>
      </c>
      <c r="E14" s="75">
        <v>89158</v>
      </c>
      <c r="F14" s="75">
        <v>70666</v>
      </c>
      <c r="G14" s="75">
        <v>219949</v>
      </c>
      <c r="H14" s="75">
        <v>94288</v>
      </c>
      <c r="I14" s="75">
        <v>14356</v>
      </c>
      <c r="J14" s="75">
        <v>53793</v>
      </c>
      <c r="K14" s="75">
        <v>52440</v>
      </c>
      <c r="L14" s="76">
        <f t="shared" si="2"/>
        <v>955042</v>
      </c>
      <c r="M14" s="77"/>
    </row>
    <row r="15" spans="1:12" ht="17.25" customHeight="1">
      <c r="A15" s="14" t="s">
        <v>21</v>
      </c>
      <c r="B15" s="13">
        <v>2839</v>
      </c>
      <c r="C15" s="13">
        <v>4120</v>
      </c>
      <c r="D15" s="13">
        <v>2670</v>
      </c>
      <c r="E15" s="13">
        <v>2586</v>
      </c>
      <c r="F15" s="13">
        <v>1581</v>
      </c>
      <c r="G15" s="13">
        <v>4088</v>
      </c>
      <c r="H15" s="13">
        <v>3709</v>
      </c>
      <c r="I15" s="13">
        <v>531</v>
      </c>
      <c r="J15" s="13">
        <v>968</v>
      </c>
      <c r="K15" s="13">
        <v>1126</v>
      </c>
      <c r="L15" s="11">
        <f t="shared" si="2"/>
        <v>24218</v>
      </c>
    </row>
    <row r="16" spans="1:12" ht="17.25" customHeight="1">
      <c r="A16" s="15" t="s">
        <v>34</v>
      </c>
      <c r="B16" s="13">
        <f>B17+B18+B19</f>
        <v>9712</v>
      </c>
      <c r="C16" s="13">
        <f aca="true" t="shared" si="5" ref="C16:K16">C17+C18+C19</f>
        <v>13736</v>
      </c>
      <c r="D16" s="13">
        <f t="shared" si="5"/>
        <v>12191</v>
      </c>
      <c r="E16" s="13">
        <f t="shared" si="5"/>
        <v>8823</v>
      </c>
      <c r="F16" s="13">
        <f t="shared" si="5"/>
        <v>8604</v>
      </c>
      <c r="G16" s="13">
        <f t="shared" si="5"/>
        <v>24114</v>
      </c>
      <c r="H16" s="13">
        <f t="shared" si="5"/>
        <v>9039</v>
      </c>
      <c r="I16" s="13">
        <f t="shared" si="5"/>
        <v>2057</v>
      </c>
      <c r="J16" s="13">
        <f t="shared" si="5"/>
        <v>5399</v>
      </c>
      <c r="K16" s="13">
        <f t="shared" si="5"/>
        <v>5173</v>
      </c>
      <c r="L16" s="11">
        <f t="shared" si="2"/>
        <v>98848</v>
      </c>
    </row>
    <row r="17" spans="1:12" ht="17.25" customHeight="1">
      <c r="A17" s="14" t="s">
        <v>35</v>
      </c>
      <c r="B17" s="13">
        <v>9704</v>
      </c>
      <c r="C17" s="13">
        <v>13707</v>
      </c>
      <c r="D17" s="13">
        <v>12182</v>
      </c>
      <c r="E17" s="13">
        <v>8809</v>
      </c>
      <c r="F17" s="13">
        <v>8590</v>
      </c>
      <c r="G17" s="13">
        <v>24082</v>
      </c>
      <c r="H17" s="13">
        <v>9031</v>
      </c>
      <c r="I17" s="13">
        <v>2057</v>
      </c>
      <c r="J17" s="13">
        <v>5384</v>
      </c>
      <c r="K17" s="13">
        <v>5160</v>
      </c>
      <c r="L17" s="11">
        <f t="shared" si="2"/>
        <v>98706</v>
      </c>
    </row>
    <row r="18" spans="1:12" ht="17.25" customHeight="1">
      <c r="A18" s="14" t="s">
        <v>36</v>
      </c>
      <c r="B18" s="13">
        <v>5</v>
      </c>
      <c r="C18" s="13">
        <v>15</v>
      </c>
      <c r="D18" s="13">
        <v>4</v>
      </c>
      <c r="E18" s="13">
        <v>8</v>
      </c>
      <c r="F18" s="13">
        <v>6</v>
      </c>
      <c r="G18" s="13">
        <v>21</v>
      </c>
      <c r="H18" s="13">
        <v>6</v>
      </c>
      <c r="I18" s="13">
        <v>0</v>
      </c>
      <c r="J18" s="13">
        <v>5</v>
      </c>
      <c r="K18" s="13">
        <v>7</v>
      </c>
      <c r="L18" s="11">
        <f t="shared" si="2"/>
        <v>77</v>
      </c>
    </row>
    <row r="19" spans="1:12" ht="17.25" customHeight="1">
      <c r="A19" s="14" t="s">
        <v>37</v>
      </c>
      <c r="B19" s="13">
        <v>3</v>
      </c>
      <c r="C19" s="13">
        <v>14</v>
      </c>
      <c r="D19" s="13">
        <v>5</v>
      </c>
      <c r="E19" s="13">
        <v>6</v>
      </c>
      <c r="F19" s="13">
        <v>8</v>
      </c>
      <c r="G19" s="13">
        <v>11</v>
      </c>
      <c r="H19" s="13">
        <v>2</v>
      </c>
      <c r="I19" s="13">
        <v>0</v>
      </c>
      <c r="J19" s="13">
        <v>10</v>
      </c>
      <c r="K19" s="13">
        <v>6</v>
      </c>
      <c r="L19" s="11">
        <f t="shared" si="2"/>
        <v>65</v>
      </c>
    </row>
    <row r="20" spans="1:12" ht="17.25" customHeight="1">
      <c r="A20" s="16" t="s">
        <v>22</v>
      </c>
      <c r="B20" s="11">
        <f>+B21+B22+B23</f>
        <v>155624</v>
      </c>
      <c r="C20" s="11">
        <f aca="true" t="shared" si="6" ref="C20:K20">+C21+C22+C23</f>
        <v>178014</v>
      </c>
      <c r="D20" s="11">
        <f t="shared" si="6"/>
        <v>195421</v>
      </c>
      <c r="E20" s="11">
        <f t="shared" si="6"/>
        <v>118831</v>
      </c>
      <c r="F20" s="11">
        <f t="shared" si="6"/>
        <v>131644</v>
      </c>
      <c r="G20" s="11">
        <f t="shared" si="6"/>
        <v>361877</v>
      </c>
      <c r="H20" s="11">
        <f t="shared" si="6"/>
        <v>118132</v>
      </c>
      <c r="I20" s="11">
        <f t="shared" si="6"/>
        <v>28949</v>
      </c>
      <c r="J20" s="11">
        <f t="shared" si="6"/>
        <v>78482</v>
      </c>
      <c r="K20" s="11">
        <f t="shared" si="6"/>
        <v>68111</v>
      </c>
      <c r="L20" s="11">
        <f t="shared" si="2"/>
        <v>1435085</v>
      </c>
    </row>
    <row r="21" spans="1:13" s="67" customFormat="1" ht="17.25" customHeight="1">
      <c r="A21" s="60" t="s">
        <v>23</v>
      </c>
      <c r="B21" s="75">
        <v>84090</v>
      </c>
      <c r="C21" s="75">
        <v>105590</v>
      </c>
      <c r="D21" s="75">
        <v>117853</v>
      </c>
      <c r="E21" s="75">
        <v>68746</v>
      </c>
      <c r="F21" s="75">
        <v>76837</v>
      </c>
      <c r="G21" s="75">
        <v>190532</v>
      </c>
      <c r="H21" s="75">
        <v>66342</v>
      </c>
      <c r="I21" s="75">
        <v>18311</v>
      </c>
      <c r="J21" s="75">
        <v>46297</v>
      </c>
      <c r="K21" s="75">
        <v>37065</v>
      </c>
      <c r="L21" s="76">
        <f t="shared" si="2"/>
        <v>811663</v>
      </c>
      <c r="M21" s="77"/>
    </row>
    <row r="22" spans="1:13" s="67" customFormat="1" ht="17.25" customHeight="1">
      <c r="A22" s="60" t="s">
        <v>24</v>
      </c>
      <c r="B22" s="75">
        <v>70202</v>
      </c>
      <c r="C22" s="75">
        <v>70629</v>
      </c>
      <c r="D22" s="75">
        <v>76235</v>
      </c>
      <c r="E22" s="75">
        <v>49123</v>
      </c>
      <c r="F22" s="75">
        <v>54017</v>
      </c>
      <c r="G22" s="75">
        <v>168939</v>
      </c>
      <c r="H22" s="75">
        <v>50413</v>
      </c>
      <c r="I22" s="75">
        <v>10372</v>
      </c>
      <c r="J22" s="75">
        <v>31734</v>
      </c>
      <c r="K22" s="75">
        <v>30569</v>
      </c>
      <c r="L22" s="76">
        <f t="shared" si="2"/>
        <v>612233</v>
      </c>
      <c r="M22" s="77"/>
    </row>
    <row r="23" spans="1:12" ht="17.25" customHeight="1">
      <c r="A23" s="12" t="s">
        <v>25</v>
      </c>
      <c r="B23" s="13">
        <v>1332</v>
      </c>
      <c r="C23" s="13">
        <v>1795</v>
      </c>
      <c r="D23" s="13">
        <v>1333</v>
      </c>
      <c r="E23" s="13">
        <v>962</v>
      </c>
      <c r="F23" s="13">
        <v>790</v>
      </c>
      <c r="G23" s="13">
        <v>2406</v>
      </c>
      <c r="H23" s="13">
        <v>1377</v>
      </c>
      <c r="I23" s="13">
        <v>266</v>
      </c>
      <c r="J23" s="13">
        <v>451</v>
      </c>
      <c r="K23" s="13">
        <v>477</v>
      </c>
      <c r="L23" s="11">
        <f t="shared" si="2"/>
        <v>11189</v>
      </c>
    </row>
    <row r="24" spans="1:13" ht="17.25" customHeight="1">
      <c r="A24" s="16" t="s">
        <v>26</v>
      </c>
      <c r="B24" s="13">
        <f>+B25+B26</f>
        <v>67766</v>
      </c>
      <c r="C24" s="13">
        <f aca="true" t="shared" si="7" ref="C24:K24">+C25+C26</f>
        <v>100503</v>
      </c>
      <c r="D24" s="13">
        <f t="shared" si="7"/>
        <v>108806</v>
      </c>
      <c r="E24" s="13">
        <f t="shared" si="7"/>
        <v>66134</v>
      </c>
      <c r="F24" s="13">
        <f t="shared" si="7"/>
        <v>47218</v>
      </c>
      <c r="G24" s="13">
        <f t="shared" si="7"/>
        <v>101411</v>
      </c>
      <c r="H24" s="13">
        <f t="shared" si="7"/>
        <v>51643</v>
      </c>
      <c r="I24" s="13">
        <f t="shared" si="7"/>
        <v>18373</v>
      </c>
      <c r="J24" s="13">
        <f t="shared" si="7"/>
        <v>46255</v>
      </c>
      <c r="K24" s="13">
        <f t="shared" si="7"/>
        <v>30375</v>
      </c>
      <c r="L24" s="11">
        <f t="shared" si="2"/>
        <v>638484</v>
      </c>
      <c r="M24" s="50"/>
    </row>
    <row r="25" spans="1:13" ht="17.25" customHeight="1">
      <c r="A25" s="12" t="s">
        <v>39</v>
      </c>
      <c r="B25" s="13">
        <v>67765</v>
      </c>
      <c r="C25" s="13">
        <v>100500</v>
      </c>
      <c r="D25" s="13">
        <v>108803</v>
      </c>
      <c r="E25" s="13">
        <v>66127</v>
      </c>
      <c r="F25" s="13">
        <v>47216</v>
      </c>
      <c r="G25" s="13">
        <v>101410</v>
      </c>
      <c r="H25" s="13">
        <v>51642</v>
      </c>
      <c r="I25" s="13">
        <v>18373</v>
      </c>
      <c r="J25" s="13">
        <v>46255</v>
      </c>
      <c r="K25" s="13">
        <v>30374</v>
      </c>
      <c r="L25" s="11">
        <f t="shared" si="2"/>
        <v>638465</v>
      </c>
      <c r="M25" s="49"/>
    </row>
    <row r="26" spans="1:13" ht="17.25" customHeight="1">
      <c r="A26" s="12" t="s">
        <v>40</v>
      </c>
      <c r="B26" s="13">
        <v>1</v>
      </c>
      <c r="C26" s="13">
        <v>3</v>
      </c>
      <c r="D26" s="13">
        <v>3</v>
      </c>
      <c r="E26" s="13">
        <v>7</v>
      </c>
      <c r="F26" s="13">
        <v>2</v>
      </c>
      <c r="G26" s="13">
        <v>1</v>
      </c>
      <c r="H26" s="13">
        <v>1</v>
      </c>
      <c r="I26" s="13">
        <v>0</v>
      </c>
      <c r="J26" s="13">
        <v>0</v>
      </c>
      <c r="K26" s="13">
        <v>1</v>
      </c>
      <c r="L26" s="11">
        <f t="shared" si="2"/>
        <v>19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3616</v>
      </c>
      <c r="I27" s="11">
        <v>0</v>
      </c>
      <c r="J27" s="11">
        <v>0</v>
      </c>
      <c r="K27" s="11">
        <v>0</v>
      </c>
      <c r="L27" s="11">
        <f t="shared" si="2"/>
        <v>3616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32</v>
      </c>
      <c r="L29" s="11">
        <f t="shared" si="2"/>
        <v>32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22190.14</v>
      </c>
      <c r="I37" s="19">
        <v>0</v>
      </c>
      <c r="J37" s="19">
        <v>0</v>
      </c>
      <c r="K37" s="19">
        <v>0</v>
      </c>
      <c r="L37" s="23">
        <f>SUM(B37:K37)</f>
        <v>22190.14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1581164.29</v>
      </c>
      <c r="C49" s="22">
        <f aca="true" t="shared" si="11" ref="C49:H49">+C50+C62</f>
        <v>2294055.79</v>
      </c>
      <c r="D49" s="22">
        <f t="shared" si="11"/>
        <v>2537576.1399999997</v>
      </c>
      <c r="E49" s="22">
        <f t="shared" si="11"/>
        <v>1460113.19</v>
      </c>
      <c r="F49" s="22">
        <f t="shared" si="11"/>
        <v>1292364.71</v>
      </c>
      <c r="G49" s="22">
        <f t="shared" si="11"/>
        <v>2813772.81</v>
      </c>
      <c r="H49" s="22">
        <f t="shared" si="11"/>
        <v>1402314.04</v>
      </c>
      <c r="I49" s="22">
        <f>+I50+I62</f>
        <v>482293.7</v>
      </c>
      <c r="J49" s="22">
        <f>+J50+J62</f>
        <v>909890.2000000001</v>
      </c>
      <c r="K49" s="22">
        <f>+K50+K62</f>
        <v>729670.36</v>
      </c>
      <c r="L49" s="22">
        <f aca="true" t="shared" si="12" ref="L49:L62">SUM(B49:K49)</f>
        <v>15503215.23</v>
      </c>
    </row>
    <row r="50" spans="1:12" ht="17.25" customHeight="1">
      <c r="A50" s="16" t="s">
        <v>60</v>
      </c>
      <c r="B50" s="23">
        <f>SUM(B51:B61)</f>
        <v>1564421.62</v>
      </c>
      <c r="C50" s="23">
        <f aca="true" t="shared" si="13" ref="C50:K50">SUM(C51:C61)</f>
        <v>2270893.24</v>
      </c>
      <c r="D50" s="23">
        <f t="shared" si="13"/>
        <v>2521114.5199999996</v>
      </c>
      <c r="E50" s="23">
        <f t="shared" si="13"/>
        <v>1437009.0899999999</v>
      </c>
      <c r="F50" s="23">
        <f t="shared" si="13"/>
        <v>1279104.31</v>
      </c>
      <c r="G50" s="23">
        <f t="shared" si="13"/>
        <v>2792487.31</v>
      </c>
      <c r="H50" s="23">
        <f t="shared" si="13"/>
        <v>1386245.19</v>
      </c>
      <c r="I50" s="23">
        <f t="shared" si="13"/>
        <v>482293.7</v>
      </c>
      <c r="J50" s="23">
        <f t="shared" si="13"/>
        <v>896399.7000000001</v>
      </c>
      <c r="K50" s="23">
        <f t="shared" si="13"/>
        <v>729670.36</v>
      </c>
      <c r="L50" s="23">
        <f t="shared" si="12"/>
        <v>15359639.039999997</v>
      </c>
    </row>
    <row r="51" spans="1:12" ht="17.25" customHeight="1">
      <c r="A51" s="34" t="s">
        <v>61</v>
      </c>
      <c r="B51" s="23">
        <f aca="true" t="shared" si="14" ref="B51:H51">ROUND(B32*B7,2)</f>
        <v>1519367.62</v>
      </c>
      <c r="C51" s="23">
        <f t="shared" si="14"/>
        <v>2205528.98</v>
      </c>
      <c r="D51" s="23">
        <f t="shared" si="14"/>
        <v>2444786.17</v>
      </c>
      <c r="E51" s="23">
        <f t="shared" si="14"/>
        <v>1394457.53</v>
      </c>
      <c r="F51" s="23">
        <f t="shared" si="14"/>
        <v>1221899.31</v>
      </c>
      <c r="G51" s="23">
        <f t="shared" si="14"/>
        <v>2708308.84</v>
      </c>
      <c r="H51" s="23">
        <f t="shared" si="14"/>
        <v>1321924.54</v>
      </c>
      <c r="I51" s="23">
        <f>ROUND(I32*I7,2)</f>
        <v>482293.7</v>
      </c>
      <c r="J51" s="23">
        <f>ROUND(J32*J7,2)</f>
        <v>869430.37</v>
      </c>
      <c r="K51" s="23">
        <f>ROUND(K32*K7,2)</f>
        <v>721126.95</v>
      </c>
      <c r="L51" s="23">
        <f t="shared" si="12"/>
        <v>14889124.009999996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143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22190.14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22190.14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6638.81</v>
      </c>
      <c r="L59" s="23">
        <f t="shared" si="12"/>
        <v>6638.81</v>
      </c>
    </row>
    <row r="60" spans="1:12" ht="17.25" customHeight="1">
      <c r="A60" s="12" t="s">
        <v>69</v>
      </c>
      <c r="B60" s="36">
        <v>40962.32</v>
      </c>
      <c r="C60" s="36">
        <v>59590.54</v>
      </c>
      <c r="D60" s="36">
        <v>69942.59</v>
      </c>
      <c r="E60" s="36">
        <v>39106.16</v>
      </c>
      <c r="F60" s="36">
        <v>53828.08</v>
      </c>
      <c r="G60" s="36">
        <v>76748.39</v>
      </c>
      <c r="H60" s="36">
        <v>38415.47</v>
      </c>
      <c r="I60" s="19">
        <v>0</v>
      </c>
      <c r="J60" s="36">
        <v>24752.29</v>
      </c>
      <c r="K60" s="19">
        <v>0</v>
      </c>
      <c r="L60" s="23">
        <f t="shared" si="12"/>
        <v>403345.84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16742.67</v>
      </c>
      <c r="C62" s="36">
        <v>23162.55</v>
      </c>
      <c r="D62" s="36">
        <v>16461.62</v>
      </c>
      <c r="E62" s="36">
        <v>23104.1</v>
      </c>
      <c r="F62" s="36">
        <v>13260.4</v>
      </c>
      <c r="G62" s="36">
        <v>21285.5</v>
      </c>
      <c r="H62" s="36">
        <v>16068.85</v>
      </c>
      <c r="I62" s="19">
        <v>0</v>
      </c>
      <c r="J62" s="36">
        <v>13490.5</v>
      </c>
      <c r="K62" s="19">
        <v>0</v>
      </c>
      <c r="L62" s="36">
        <f t="shared" si="12"/>
        <v>143576.19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-261703.31</v>
      </c>
      <c r="C66" s="35">
        <f t="shared" si="15"/>
        <v>-312027.07</v>
      </c>
      <c r="D66" s="35">
        <f t="shared" si="15"/>
        <v>-308922.10000000003</v>
      </c>
      <c r="E66" s="35">
        <f t="shared" si="15"/>
        <v>-272956</v>
      </c>
      <c r="F66" s="35">
        <f t="shared" si="15"/>
        <v>-264274.88</v>
      </c>
      <c r="G66" s="35">
        <f t="shared" si="15"/>
        <v>-349397.64</v>
      </c>
      <c r="H66" s="35">
        <f t="shared" si="15"/>
        <v>-247249.05</v>
      </c>
      <c r="I66" s="35">
        <f t="shared" si="15"/>
        <v>-324384.57</v>
      </c>
      <c r="J66" s="35">
        <f t="shared" si="15"/>
        <v>-101650.98</v>
      </c>
      <c r="K66" s="35">
        <f t="shared" si="15"/>
        <v>-74085.98</v>
      </c>
      <c r="L66" s="35">
        <f aca="true" t="shared" si="16" ref="L66:L118">SUM(B66:K66)</f>
        <v>-2516651.58</v>
      </c>
    </row>
    <row r="67" spans="1:12" ht="18.75" customHeight="1">
      <c r="A67" s="16" t="s">
        <v>73</v>
      </c>
      <c r="B67" s="35">
        <f aca="true" t="shared" si="17" ref="B67:K67">B68+B69+B70+B71+B72+B73</f>
        <v>-190993.78</v>
      </c>
      <c r="C67" s="35">
        <f t="shared" si="17"/>
        <v>-208556.8</v>
      </c>
      <c r="D67" s="35">
        <f t="shared" si="17"/>
        <v>-196964.14</v>
      </c>
      <c r="E67" s="35">
        <f t="shared" si="17"/>
        <v>-200921.37</v>
      </c>
      <c r="F67" s="35">
        <f t="shared" si="17"/>
        <v>-156680.97999999998</v>
      </c>
      <c r="G67" s="35">
        <f t="shared" si="17"/>
        <v>-237984.53</v>
      </c>
      <c r="H67" s="35">
        <f t="shared" si="17"/>
        <v>-150813.9</v>
      </c>
      <c r="I67" s="35">
        <f t="shared" si="17"/>
        <v>-28775.6</v>
      </c>
      <c r="J67" s="35">
        <f t="shared" si="17"/>
        <v>-68890.3</v>
      </c>
      <c r="K67" s="35">
        <f t="shared" si="17"/>
        <v>-62969.2</v>
      </c>
      <c r="L67" s="35">
        <f t="shared" si="16"/>
        <v>-1503550.5999999999</v>
      </c>
    </row>
    <row r="68" spans="1:13" s="67" customFormat="1" ht="18.75" customHeight="1">
      <c r="A68" s="60" t="s">
        <v>142</v>
      </c>
      <c r="B68" s="63">
        <f>-ROUND(B9*$D$3,2)</f>
        <v>-142661.1</v>
      </c>
      <c r="C68" s="63">
        <f aca="true" t="shared" si="18" ref="C68:J68">-ROUND(C9*$D$3,2)</f>
        <v>-200216.6</v>
      </c>
      <c r="D68" s="63">
        <f t="shared" si="18"/>
        <v>-175470.1</v>
      </c>
      <c r="E68" s="63">
        <f t="shared" si="18"/>
        <v>-122485.5</v>
      </c>
      <c r="F68" s="63">
        <f t="shared" si="18"/>
        <v>-75649.9</v>
      </c>
      <c r="G68" s="63">
        <f t="shared" si="18"/>
        <v>-163838.6</v>
      </c>
      <c r="H68" s="63">
        <f t="shared" si="18"/>
        <v>-150813.9</v>
      </c>
      <c r="I68" s="63">
        <f t="shared" si="18"/>
        <v>-28775.6</v>
      </c>
      <c r="J68" s="63">
        <f t="shared" si="18"/>
        <v>-68890.3</v>
      </c>
      <c r="K68" s="63">
        <f>-ROUND((K9+K29)*$D$3,2)</f>
        <v>-62969.2</v>
      </c>
      <c r="L68" s="63">
        <f t="shared" si="16"/>
        <v>-1191770.8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-933.1</v>
      </c>
      <c r="C70" s="35">
        <v>-571.9</v>
      </c>
      <c r="D70" s="35">
        <v>-473</v>
      </c>
      <c r="E70" s="35">
        <v>-593.4</v>
      </c>
      <c r="F70" s="35">
        <v>-769.7</v>
      </c>
      <c r="G70" s="35">
        <v>-421.4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-3762.5000000000005</v>
      </c>
    </row>
    <row r="71" spans="1:12" ht="18.75" customHeight="1">
      <c r="A71" s="12" t="s">
        <v>76</v>
      </c>
      <c r="B71" s="35">
        <v>-3925.9</v>
      </c>
      <c r="C71" s="35">
        <v>-1595.3</v>
      </c>
      <c r="D71" s="35">
        <v>-1806</v>
      </c>
      <c r="E71" s="35">
        <v>-713.8</v>
      </c>
      <c r="F71" s="35">
        <v>-1384.6</v>
      </c>
      <c r="G71" s="35">
        <v>-1053.5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-10479.1</v>
      </c>
    </row>
    <row r="72" spans="1:12" ht="18.75" customHeight="1">
      <c r="A72" s="12" t="s">
        <v>77</v>
      </c>
      <c r="B72" s="35">
        <v>-43473.68</v>
      </c>
      <c r="C72" s="35">
        <v>-6173</v>
      </c>
      <c r="D72" s="35">
        <v>-19215.04</v>
      </c>
      <c r="E72" s="35">
        <v>-77128.67</v>
      </c>
      <c r="F72" s="35">
        <v>-78876.78</v>
      </c>
      <c r="G72" s="35">
        <v>-72671.03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-297538.2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-32684.5</v>
      </c>
      <c r="C74" s="63">
        <f t="shared" si="19"/>
        <v>-33697.270000000004</v>
      </c>
      <c r="D74" s="35">
        <f t="shared" si="19"/>
        <v>-49394.32</v>
      </c>
      <c r="E74" s="63">
        <f t="shared" si="19"/>
        <v>-47304.770000000004</v>
      </c>
      <c r="F74" s="35">
        <f t="shared" si="19"/>
        <v>-32471.28</v>
      </c>
      <c r="G74" s="35">
        <f t="shared" si="19"/>
        <v>-55601.4</v>
      </c>
      <c r="H74" s="63">
        <f t="shared" si="19"/>
        <v>-31703.469999999998</v>
      </c>
      <c r="I74" s="35">
        <f t="shared" si="19"/>
        <v>-72724.74</v>
      </c>
      <c r="J74" s="63">
        <f t="shared" si="19"/>
        <v>-17148.72</v>
      </c>
      <c r="K74" s="63">
        <f t="shared" si="19"/>
        <v>-11266.83</v>
      </c>
      <c r="L74" s="63">
        <f t="shared" si="16"/>
        <v>-383997.3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19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-14510.95</v>
      </c>
      <c r="C79" s="35">
        <v>-21065.24</v>
      </c>
      <c r="D79" s="35">
        <v>-19913.81</v>
      </c>
      <c r="E79" s="35">
        <v>-13964.76</v>
      </c>
      <c r="F79" s="35">
        <v>-12370.48</v>
      </c>
      <c r="G79" s="35">
        <v>-29243.33</v>
      </c>
      <c r="H79" s="35">
        <v>-14319.05</v>
      </c>
      <c r="I79" s="35">
        <v>-5033.81</v>
      </c>
      <c r="J79" s="35">
        <v>-10377.62</v>
      </c>
      <c r="K79" s="35">
        <v>-6820</v>
      </c>
      <c r="L79" s="63">
        <f t="shared" si="16"/>
        <v>-147619.05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-18173.55</v>
      </c>
      <c r="C81" s="19">
        <v>-12612</v>
      </c>
      <c r="D81" s="19">
        <v>-27337.76</v>
      </c>
      <c r="E81" s="19">
        <v>-32802.51</v>
      </c>
      <c r="F81" s="19">
        <v>-18488.3</v>
      </c>
      <c r="G81" s="19">
        <v>-22595.57</v>
      </c>
      <c r="H81" s="19">
        <v>-17384.42</v>
      </c>
      <c r="I81" s="19">
        <v>-5202.03</v>
      </c>
      <c r="J81" s="19">
        <v>-6233.6</v>
      </c>
      <c r="K81" s="19">
        <v>-4066.18</v>
      </c>
      <c r="L81" s="19">
        <f t="shared" si="16"/>
        <v>-164895.91999999998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63">
        <v>-1075</v>
      </c>
      <c r="E91" s="63">
        <v>-537.5</v>
      </c>
      <c r="F91" s="63">
        <v>-1612.5</v>
      </c>
      <c r="G91" s="63">
        <v>-3762.5</v>
      </c>
      <c r="H91" s="19">
        <v>0</v>
      </c>
      <c r="I91" s="19">
        <v>0</v>
      </c>
      <c r="J91" s="63">
        <v>-537.5</v>
      </c>
      <c r="K91" s="19">
        <v>0</v>
      </c>
      <c r="L91" s="63">
        <f t="shared" si="16"/>
        <v>-7525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145</v>
      </c>
      <c r="B111" s="63">
        <v>4225.46</v>
      </c>
      <c r="C111" s="63">
        <v>553.75</v>
      </c>
      <c r="D111" s="63">
        <v>4656.09</v>
      </c>
      <c r="E111" s="63">
        <v>1588.91</v>
      </c>
      <c r="F111" s="63">
        <v>229.23</v>
      </c>
      <c r="G111" s="63">
        <v>413.68</v>
      </c>
      <c r="H111" s="63">
        <v>1256.71</v>
      </c>
      <c r="I111" s="63">
        <v>-222884.23</v>
      </c>
      <c r="J111" s="63">
        <v>1580.46</v>
      </c>
      <c r="K111" s="63">
        <v>150.05</v>
      </c>
      <c r="L111" s="63">
        <f t="shared" si="16"/>
        <v>-208229.89000000004</v>
      </c>
      <c r="M111" s="52"/>
    </row>
    <row r="112" spans="1:13" ht="18.75" customHeight="1">
      <c r="A112" s="16" t="s">
        <v>146</v>
      </c>
      <c r="B112" s="63">
        <v>-42250.49</v>
      </c>
      <c r="C112" s="63">
        <v>-70326.75</v>
      </c>
      <c r="D112" s="63">
        <v>-67219.73</v>
      </c>
      <c r="E112" s="63">
        <v>-26318.77</v>
      </c>
      <c r="F112" s="63">
        <v>-75351.85</v>
      </c>
      <c r="G112" s="63">
        <v>-56225.39</v>
      </c>
      <c r="H112" s="63">
        <v>-65988.39</v>
      </c>
      <c r="I112" s="19">
        <v>0</v>
      </c>
      <c r="J112" s="63">
        <v>-17192.42</v>
      </c>
      <c r="K112" s="19">
        <v>0</v>
      </c>
      <c r="L112" s="63">
        <f t="shared" si="16"/>
        <v>-420873.79</v>
      </c>
      <c r="M112" s="53"/>
    </row>
    <row r="113" spans="1:13" ht="18.75" customHeight="1">
      <c r="A113" s="16"/>
      <c r="B113" s="63"/>
      <c r="C113" s="63"/>
      <c r="D113" s="63"/>
      <c r="E113" s="63"/>
      <c r="F113" s="63"/>
      <c r="G113" s="63"/>
      <c r="H113" s="63"/>
      <c r="I113" s="20"/>
      <c r="J113" s="20"/>
      <c r="K113" s="20"/>
      <c r="L113" s="31"/>
      <c r="M113" s="51"/>
    </row>
    <row r="114" spans="1:13" ht="18.75" customHeight="1">
      <c r="A114" s="16" t="s">
        <v>115</v>
      </c>
      <c r="B114" s="24">
        <f>+B115+B116</f>
        <v>1344968.8</v>
      </c>
      <c r="C114" s="24">
        <f>+C115+C116</f>
        <v>2029212.9500000002</v>
      </c>
      <c r="D114" s="24">
        <f aca="true" t="shared" si="20" ref="D114:K114">+D115+D116</f>
        <v>2279412.1499999994</v>
      </c>
      <c r="E114" s="24">
        <f t="shared" si="20"/>
        <v>1190371.8599999996</v>
      </c>
      <c r="F114" s="24">
        <f t="shared" si="20"/>
        <v>1090181.28</v>
      </c>
      <c r="G114" s="24">
        <f t="shared" si="20"/>
        <v>2499315.0600000005</v>
      </c>
      <c r="H114" s="24">
        <f t="shared" si="20"/>
        <v>1204984.53</v>
      </c>
      <c r="I114" s="24">
        <f t="shared" si="20"/>
        <v>157909.13</v>
      </c>
      <c r="J114" s="24">
        <f t="shared" si="20"/>
        <v>811941.14</v>
      </c>
      <c r="K114" s="24">
        <f t="shared" si="20"/>
        <v>655584.3800000001</v>
      </c>
      <c r="L114" s="45">
        <f t="shared" si="16"/>
        <v>13263881.280000001</v>
      </c>
      <c r="M114" s="72"/>
    </row>
    <row r="115" spans="1:13" ht="18" customHeight="1">
      <c r="A115" s="16" t="s">
        <v>116</v>
      </c>
      <c r="B115" s="24">
        <f>IF(B116=0,+B50+B67+B111-B76+B74,+B50+B67+B111)</f>
        <v>1344968.8</v>
      </c>
      <c r="C115" s="24">
        <f>IF(C116=0,+C50+C67+C111-C76+C74,+C50+C67+C111)</f>
        <v>2029212.9500000002</v>
      </c>
      <c r="D115" s="24">
        <f aca="true" t="shared" si="21" ref="D115:K115">IF(D116=0,+D50+D67+D111-D76+D74,+D50+D67+D111)</f>
        <v>2279412.1499999994</v>
      </c>
      <c r="E115" s="24">
        <f t="shared" si="21"/>
        <v>1190371.8599999996</v>
      </c>
      <c r="F115" s="24">
        <f t="shared" si="21"/>
        <v>1090181.28</v>
      </c>
      <c r="G115" s="24">
        <f t="shared" si="21"/>
        <v>2499315.0600000005</v>
      </c>
      <c r="H115" s="24">
        <f t="shared" si="21"/>
        <v>1204984.53</v>
      </c>
      <c r="I115" s="24">
        <f t="shared" si="21"/>
        <v>157909.13</v>
      </c>
      <c r="J115" s="24">
        <f t="shared" si="21"/>
        <v>811941.14</v>
      </c>
      <c r="K115" s="24">
        <f t="shared" si="21"/>
        <v>655584.3800000001</v>
      </c>
      <c r="L115" s="45">
        <f t="shared" si="16"/>
        <v>13263881.280000001</v>
      </c>
      <c r="M115" s="51"/>
    </row>
    <row r="116" spans="1:13" ht="18.75" customHeight="1">
      <c r="A116" s="16" t="s">
        <v>117</v>
      </c>
      <c r="B116" s="18">
        <f>IF(+B62+B112+B117&lt;0,0,(B62+B112+B117))</f>
        <v>0</v>
      </c>
      <c r="C116" s="18">
        <f aca="true" t="shared" si="22" ref="C116:K116">IF(+C62+C112+C117&lt;0,0,(C62+C112+C117))</f>
        <v>0</v>
      </c>
      <c r="D116" s="18">
        <f t="shared" si="22"/>
        <v>0</v>
      </c>
      <c r="E116" s="18">
        <f t="shared" si="22"/>
        <v>0</v>
      </c>
      <c r="F116" s="18">
        <f t="shared" si="22"/>
        <v>0</v>
      </c>
      <c r="G116" s="18">
        <f t="shared" si="22"/>
        <v>0</v>
      </c>
      <c r="H116" s="18">
        <f t="shared" si="22"/>
        <v>0</v>
      </c>
      <c r="I116" s="18">
        <f t="shared" si="22"/>
        <v>0</v>
      </c>
      <c r="J116" s="18">
        <f t="shared" si="22"/>
        <v>0</v>
      </c>
      <c r="K116" s="18">
        <f t="shared" si="22"/>
        <v>0</v>
      </c>
      <c r="L116" s="31">
        <f t="shared" si="16"/>
        <v>0</v>
      </c>
      <c r="M116" s="73"/>
    </row>
    <row r="117" spans="1:14" ht="18.75" customHeight="1">
      <c r="A117" s="16" t="s">
        <v>118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119</v>
      </c>
      <c r="B118" s="63">
        <f>IF(B112+B62+B116&lt;0,B112+B62+B76+B117,0)</f>
        <v>-25507.82</v>
      </c>
      <c r="C118" s="63">
        <f aca="true" t="shared" si="23" ref="C118:J118">IF(C112+C62+C116&lt;0,C112+C62+C76+C117,0)</f>
        <v>-47184.229999999996</v>
      </c>
      <c r="D118" s="63">
        <f t="shared" si="23"/>
        <v>-50758.11</v>
      </c>
      <c r="E118" s="63">
        <f t="shared" si="23"/>
        <v>-3214.670000000002</v>
      </c>
      <c r="F118" s="63">
        <f t="shared" si="23"/>
        <v>-62091.450000000004</v>
      </c>
      <c r="G118" s="63">
        <f t="shared" si="23"/>
        <v>-34939.89</v>
      </c>
      <c r="H118" s="63">
        <f t="shared" si="23"/>
        <v>-49919.54</v>
      </c>
      <c r="I118" s="19">
        <v>0</v>
      </c>
      <c r="J118" s="63">
        <f t="shared" si="23"/>
        <v>-3701.9199999999983</v>
      </c>
      <c r="K118" s="19">
        <v>0</v>
      </c>
      <c r="L118" s="45">
        <f t="shared" si="16"/>
        <v>-277317.62999999995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80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120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13263881.280000001</v>
      </c>
      <c r="M122" s="51"/>
    </row>
    <row r="123" spans="1:12" ht="18.75" customHeight="1">
      <c r="A123" s="26" t="s">
        <v>121</v>
      </c>
      <c r="B123" s="27">
        <v>172392.17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172392.17</v>
      </c>
    </row>
    <row r="124" spans="1:12" ht="18.75" customHeight="1">
      <c r="A124" s="26" t="s">
        <v>122</v>
      </c>
      <c r="B124" s="27">
        <v>1172576.63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1172576.63</v>
      </c>
    </row>
    <row r="125" spans="1:12" ht="18.75" customHeight="1">
      <c r="A125" s="26" t="s">
        <v>123</v>
      </c>
      <c r="B125" s="38">
        <v>0</v>
      </c>
      <c r="C125" s="27">
        <v>2029212.95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2029212.95</v>
      </c>
    </row>
    <row r="126" spans="1:12" ht="18.75" customHeight="1">
      <c r="A126" s="26" t="s">
        <v>124</v>
      </c>
      <c r="B126" s="38">
        <v>0</v>
      </c>
      <c r="C126" s="38">
        <v>0</v>
      </c>
      <c r="D126" s="27">
        <v>2119853.3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4" ref="L126:L143">SUM(B126:K126)</f>
        <v>2119853.3</v>
      </c>
    </row>
    <row r="127" spans="1:12" ht="18.75" customHeight="1">
      <c r="A127" s="26" t="s">
        <v>125</v>
      </c>
      <c r="B127" s="38">
        <v>0</v>
      </c>
      <c r="C127" s="38">
        <v>0</v>
      </c>
      <c r="D127" s="27">
        <v>159558.85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4"/>
        <v>159558.85</v>
      </c>
    </row>
    <row r="128" spans="1:12" ht="18.75" customHeight="1">
      <c r="A128" s="26" t="s">
        <v>126</v>
      </c>
      <c r="B128" s="38">
        <v>0</v>
      </c>
      <c r="C128" s="38">
        <v>0</v>
      </c>
      <c r="D128" s="38">
        <v>0</v>
      </c>
      <c r="E128" s="27">
        <v>1178468.15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4"/>
        <v>1178468.15</v>
      </c>
    </row>
    <row r="129" spans="1:12" ht="18.75" customHeight="1">
      <c r="A129" s="26" t="s">
        <v>127</v>
      </c>
      <c r="B129" s="38">
        <v>0</v>
      </c>
      <c r="C129" s="38">
        <v>0</v>
      </c>
      <c r="D129" s="38">
        <v>0</v>
      </c>
      <c r="E129" s="27">
        <v>11903.72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4"/>
        <v>11903.72</v>
      </c>
    </row>
    <row r="130" spans="1:12" ht="18.75" customHeight="1">
      <c r="A130" s="26" t="s">
        <v>128</v>
      </c>
      <c r="B130" s="38">
        <v>0</v>
      </c>
      <c r="C130" s="38">
        <v>0</v>
      </c>
      <c r="D130" s="38">
        <v>0</v>
      </c>
      <c r="E130" s="38">
        <v>0</v>
      </c>
      <c r="F130" s="27">
        <v>316086.09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4"/>
        <v>316086.09</v>
      </c>
    </row>
    <row r="131" spans="1:12" ht="18.75" customHeight="1">
      <c r="A131" s="26" t="s">
        <v>129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4"/>
        <v>0</v>
      </c>
    </row>
    <row r="132" spans="1:12" ht="18.75" customHeight="1">
      <c r="A132" s="26" t="s">
        <v>130</v>
      </c>
      <c r="B132" s="38">
        <v>0</v>
      </c>
      <c r="C132" s="38">
        <v>0</v>
      </c>
      <c r="D132" s="38">
        <v>0</v>
      </c>
      <c r="E132" s="38">
        <v>0</v>
      </c>
      <c r="F132" s="27">
        <v>77615.83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4"/>
        <v>77615.83</v>
      </c>
    </row>
    <row r="133" spans="1:12" ht="18.75" customHeight="1">
      <c r="A133" s="26" t="s">
        <v>131</v>
      </c>
      <c r="B133" s="64">
        <v>0</v>
      </c>
      <c r="C133" s="64">
        <v>0</v>
      </c>
      <c r="D133" s="64">
        <v>0</v>
      </c>
      <c r="E133" s="64">
        <v>0</v>
      </c>
      <c r="F133" s="65">
        <v>696479.36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4"/>
        <v>696479.36</v>
      </c>
    </row>
    <row r="134" spans="1:12" ht="18.75" customHeight="1">
      <c r="A134" s="26" t="s">
        <v>132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732927.77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4"/>
        <v>732927.77</v>
      </c>
    </row>
    <row r="135" spans="1:12" ht="18.75" customHeight="1">
      <c r="A135" s="26" t="s">
        <v>133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49986.29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4"/>
        <v>49986.29</v>
      </c>
    </row>
    <row r="136" spans="1:12" ht="18.75" customHeight="1">
      <c r="A136" s="26" t="s">
        <v>134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345098.28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4"/>
        <v>345098.28</v>
      </c>
    </row>
    <row r="137" spans="1:12" ht="18.75" customHeight="1">
      <c r="A137" s="26" t="s">
        <v>135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355843.56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4"/>
        <v>355843.56</v>
      </c>
    </row>
    <row r="138" spans="1:12" ht="18.75" customHeight="1">
      <c r="A138" s="26" t="s">
        <v>136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1015459.15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4"/>
        <v>1015459.15</v>
      </c>
    </row>
    <row r="139" spans="1:12" ht="18.75" customHeight="1">
      <c r="A139" s="26" t="s">
        <v>137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414592.8</v>
      </c>
      <c r="I139" s="38">
        <v>0</v>
      </c>
      <c r="J139" s="38">
        <v>0</v>
      </c>
      <c r="K139" s="38">
        <v>0</v>
      </c>
      <c r="L139" s="39">
        <f t="shared" si="24"/>
        <v>414592.8</v>
      </c>
    </row>
    <row r="140" spans="1:12" ht="18.75" customHeight="1">
      <c r="A140" s="26" t="s">
        <v>138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790391.73</v>
      </c>
      <c r="I140" s="38">
        <v>0</v>
      </c>
      <c r="J140" s="38">
        <v>0</v>
      </c>
      <c r="K140" s="38">
        <v>0</v>
      </c>
      <c r="L140" s="39">
        <f t="shared" si="24"/>
        <v>790391.73</v>
      </c>
    </row>
    <row r="141" spans="1:12" ht="18.75" customHeight="1">
      <c r="A141" s="26" t="s">
        <v>139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157909.13</v>
      </c>
      <c r="J141" s="38">
        <v>0</v>
      </c>
      <c r="K141" s="38">
        <v>0</v>
      </c>
      <c r="L141" s="39">
        <f t="shared" si="24"/>
        <v>157909.13</v>
      </c>
    </row>
    <row r="142" spans="1:12" ht="18.75" customHeight="1">
      <c r="A142" s="26" t="s">
        <v>140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811941.14</v>
      </c>
      <c r="K142" s="18">
        <v>0</v>
      </c>
      <c r="L142" s="39">
        <f t="shared" si="24"/>
        <v>811941.14</v>
      </c>
    </row>
    <row r="143" spans="1:12" ht="18.75" customHeight="1">
      <c r="A143" s="71" t="s">
        <v>141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655584.38</v>
      </c>
      <c r="L143" s="42">
        <f t="shared" si="24"/>
        <v>655584.38</v>
      </c>
    </row>
    <row r="144" spans="1:12" ht="18.75" customHeight="1">
      <c r="A144" s="69" t="s">
        <v>147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811941.14</v>
      </c>
      <c r="K144" s="47"/>
      <c r="L144" s="48"/>
    </row>
    <row r="145" ht="18" customHeight="1">
      <c r="A145" s="69" t="s">
        <v>149</v>
      </c>
    </row>
    <row r="146" ht="18" customHeight="1">
      <c r="A146" s="69" t="s">
        <v>148</v>
      </c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2019-02-19T12:37:30Z</dcterms:modified>
  <cp:category/>
  <cp:version/>
  <cp:contentType/>
  <cp:contentStatus/>
</cp:coreProperties>
</file>