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<sst xmlns="http://schemas.openxmlformats.org/spreadsheetml/2006/main" count="148" uniqueCount="148">
  <si>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</si>
  <si>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</si>
  <si>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</si>
  <si>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</si>
  <si>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</si>
  <si>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</si>
  <si>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</si>
  <si>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</si>
  <si>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</si>
  <si>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</si>
  <si>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</si>
  <si>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</si>
  <si>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</si>
  <si>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</si>
  <si>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</si>
  <si>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</si>
  <si>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</si>
  <si>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</si>
  <si>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</si>
  <si>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</si>
  <si>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</si>
  <si>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</si>
  <si>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</si>
  <si>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</si>
  <si>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</si>
  <si>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</si>
  <si>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</si>
  <si>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</si>
  <si>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</si>
  <si>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</si>
  <si>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</si>
  <si>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</si>
  <si>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</si>
  <si>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</si>
  <si>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</si>
  <si>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</si>
  <si>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</si>
  <si>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</si>
  <si>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</si>
  <si>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</si>
  <si>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</si>
  <si>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</si>
  <si>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</si>
  <si>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</si>
  <si>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</si>
  <si>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</si>
  <si>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</si>
  <si>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</si>
  <si>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</si>
  <si>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</si>
  <si>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</si>
  <si>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</si>
  <si>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</si>
  <si>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</si>
  <si>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</si>
  <si>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</si>
  <si>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</si>
  <si>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</si>
  <si>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</si>
  <si>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</si>
  <si>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</si>
  <si>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</si>
  <si>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</si>
  <si>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</si>
  <si>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</si>
  <si>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</si>
  <si>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</si>
  <si>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</si>
  <si>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</si>
  <si>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</si>
  <si>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</si>
  <si>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</si>
  <si>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</si>
  <si>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</si>
  <si>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</si>
  <si>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</si>
  <si>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</si>
  <si>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</si>
  <si>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</si>
  <si>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</si>
  <si>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</si>
  <si>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</si>
  <si>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</si>
  <si>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</si>
  <si>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</si>
  <si>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</si>
  <si>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</si>
  <si>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</si>
  <si>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</si>
  <si>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</si>
  <si>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</si>
  <si>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</si>
  <si>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</si>
  <si>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</si>
  <si>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</si>
  <si>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</si>
  <si>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</si>
  <si>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</si>
  <si>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</si>
  <si>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</si>
  <si>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</si>
  <si>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</si>
  <si>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</si>
  <si>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</si>
  <si>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</si>
  <si>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</si>
  <si>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</si>
  <si>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</si>
  <si>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</si>
  <si>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</si>
  <si>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</si>
  <si>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</si>
  <si>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</si>
  <si>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</si>
  <si>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</si>
  <si>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</si>
  <si>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</si>
  <si>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</si>
  <si>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</si>
  <si>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</si>
  <si>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</si>
  <si>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</si>
  <si>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</si>
  <si>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</si>
  <si>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</si>
  <si>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</si>
  <si>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</si>
  <si>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</si>
  <si>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</si>
  <si>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</si>
  <si>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</si>
  <si>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</si>
  <si>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</si>
  <si>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</si>
  <si>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</si>
  <si>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</si>
  <si>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</si>
  <si>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</si>
  <si>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</si>
  <si>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</si>
  <si>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</si>
  <si>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</si>
  <si>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</si>
  <si>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</si>
  <si>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</si>
  <si>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09/01/19 - VENCIMENTO 16/01/19</t>
  </si>
  <si>
    <t>7.3. Revisão de Remuneração pelo Transporte Coletivo ¹</t>
  </si>
  <si>
    <t>¹ Pagamento de combustível não fóssil de out/18.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</si>
</sst>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4.3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499816</v>
      </c>
      <c r="C7" s="9">
        <f t="shared" si="0"/>
        <v>647926</v>
      </c>
      <c r="D7" s="9">
        <f t="shared" si="0"/>
        <v>655527</v>
      </c>
      <c r="E7" s="9">
        <f t="shared" si="0"/>
        <v>424238</v>
      </c>
      <c r="F7" s="9">
        <f t="shared" si="0"/>
        <v>367967</v>
      </c>
      <c r="G7" s="9">
        <f t="shared" si="0"/>
        <v>984618</v>
      </c>
      <c r="H7" s="9">
        <f t="shared" si="0"/>
        <v>423723</v>
      </c>
      <c r="I7" s="9">
        <f t="shared" si="0"/>
        <v>98545</v>
      </c>
      <c r="J7" s="9">
        <f t="shared" si="0"/>
        <v>271687</v>
      </c>
      <c r="K7" s="9">
        <f t="shared" si="0"/>
        <v>229596</v>
      </c>
      <c r="L7" s="9">
        <f t="shared" si="0"/>
        <v>4603643</v>
      </c>
      <c r="M7" s="49"/>
    </row>
    <row r="8" spans="1:12" ht="17.25" customHeight="1">
      <c r="A8" s="10" t="s">
        <v>38</v>
      </c>
      <c r="B8" s="11">
        <f>B9+B12+B16</f>
        <v>265407</v>
      </c>
      <c r="C8" s="11">
        <f aca="true" t="shared" si="1" ref="C8:K8">C9+C12+C16</f>
        <v>354893</v>
      </c>
      <c r="D8" s="11">
        <f t="shared" si="1"/>
        <v>333159</v>
      </c>
      <c r="E8" s="11">
        <f t="shared" si="1"/>
        <v>231338</v>
      </c>
      <c r="F8" s="11">
        <f t="shared" si="1"/>
        <v>181888</v>
      </c>
      <c r="G8" s="11">
        <f t="shared" si="1"/>
        <v>506455</v>
      </c>
      <c r="H8" s="11">
        <f t="shared" si="1"/>
        <v>242093</v>
      </c>
      <c r="I8" s="11">
        <f t="shared" si="1"/>
        <v>47797</v>
      </c>
      <c r="J8" s="11">
        <f t="shared" si="1"/>
        <v>140463</v>
      </c>
      <c r="K8" s="11">
        <f t="shared" si="1"/>
        <v>126841</v>
      </c>
      <c r="L8" s="11">
        <f aca="true" t="shared" si="2" ref="L8:L29">SUM(B8:K8)</f>
        <v>2430334</v>
      </c>
    </row>
    <row r="9" spans="1:12" ht="17.25" customHeight="1">
      <c r="A9" s="15" t="s">
        <v>16</v>
      </c>
      <c r="B9" s="13">
        <f>+B10+B11</f>
        <v>33525</v>
      </c>
      <c r="C9" s="13">
        <f aca="true" t="shared" si="3" ref="C9:K9">+C10+C11</f>
        <v>47031</v>
      </c>
      <c r="D9" s="13">
        <f t="shared" si="3"/>
        <v>41870</v>
      </c>
      <c r="E9" s="13">
        <f t="shared" si="3"/>
        <v>29027</v>
      </c>
      <c r="F9" s="13">
        <f t="shared" si="3"/>
        <v>18103</v>
      </c>
      <c r="G9" s="13">
        <f t="shared" si="3"/>
        <v>38253</v>
      </c>
      <c r="H9" s="13">
        <f t="shared" si="3"/>
        <v>36095</v>
      </c>
      <c r="I9" s="13">
        <f t="shared" si="3"/>
        <v>7189</v>
      </c>
      <c r="J9" s="13">
        <f t="shared" si="3"/>
        <v>16115</v>
      </c>
      <c r="K9" s="13">
        <f t="shared" si="3"/>
        <v>14626</v>
      </c>
      <c r="L9" s="11">
        <f t="shared" si="2"/>
        <v>281834</v>
      </c>
    </row>
    <row r="10" spans="1:12" ht="17.25" customHeight="1">
      <c r="A10" s="29" t="s">
        <v>17</v>
      </c>
      <c r="B10" s="13">
        <v>33525</v>
      </c>
      <c r="C10" s="13">
        <v>47031</v>
      </c>
      <c r="D10" s="13">
        <v>41870</v>
      </c>
      <c r="E10" s="13">
        <v>29027</v>
      </c>
      <c r="F10" s="13">
        <v>18103</v>
      </c>
      <c r="G10" s="13">
        <v>38253</v>
      </c>
      <c r="H10" s="13">
        <v>36095</v>
      </c>
      <c r="I10" s="13">
        <v>7189</v>
      </c>
      <c r="J10" s="13">
        <v>16115</v>
      </c>
      <c r="K10" s="13">
        <v>14626</v>
      </c>
      <c r="L10" s="11">
        <f t="shared" si="2"/>
        <v>281834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221866</v>
      </c>
      <c r="C12" s="17">
        <f t="shared" si="4"/>
        <v>294214</v>
      </c>
      <c r="D12" s="17">
        <f t="shared" si="4"/>
        <v>278997</v>
      </c>
      <c r="E12" s="17">
        <f t="shared" si="4"/>
        <v>193532</v>
      </c>
      <c r="F12" s="17">
        <f t="shared" si="4"/>
        <v>155079</v>
      </c>
      <c r="G12" s="17">
        <f t="shared" si="4"/>
        <v>443777</v>
      </c>
      <c r="H12" s="17">
        <f t="shared" si="4"/>
        <v>196736</v>
      </c>
      <c r="I12" s="17">
        <f t="shared" si="4"/>
        <v>38342</v>
      </c>
      <c r="J12" s="17">
        <f t="shared" si="4"/>
        <v>119040</v>
      </c>
      <c r="K12" s="17">
        <f t="shared" si="4"/>
        <v>107141</v>
      </c>
      <c r="L12" s="11">
        <f t="shared" si="2"/>
        <v>2048724</v>
      </c>
    </row>
    <row r="13" spans="1:14" s="67" customFormat="1" ht="17.25" customHeight="1">
      <c r="A13" s="74" t="s">
        <v>19</v>
      </c>
      <c r="B13" s="75">
        <v>109939</v>
      </c>
      <c r="C13" s="75">
        <v>154152</v>
      </c>
      <c r="D13" s="75">
        <v>150960</v>
      </c>
      <c r="E13" s="75">
        <v>100386</v>
      </c>
      <c r="F13" s="75">
        <v>81200</v>
      </c>
      <c r="G13" s="75">
        <v>213984</v>
      </c>
      <c r="H13" s="75">
        <v>95213</v>
      </c>
      <c r="I13" s="75">
        <v>21982</v>
      </c>
      <c r="J13" s="75">
        <v>63365</v>
      </c>
      <c r="K13" s="75">
        <v>52538</v>
      </c>
      <c r="L13" s="76">
        <f t="shared" si="2"/>
        <v>1043719</v>
      </c>
      <c r="M13" s="77"/>
      <c r="N13" s="78"/>
    </row>
    <row r="14" spans="1:13" s="67" customFormat="1" ht="17.25" customHeight="1">
      <c r="A14" s="74" t="s">
        <v>20</v>
      </c>
      <c r="B14" s="75">
        <v>108516</v>
      </c>
      <c r="C14" s="75">
        <v>135140</v>
      </c>
      <c r="D14" s="75">
        <v>124778</v>
      </c>
      <c r="E14" s="75">
        <v>90168</v>
      </c>
      <c r="F14" s="75">
        <v>72005</v>
      </c>
      <c r="G14" s="75">
        <v>224640</v>
      </c>
      <c r="H14" s="75">
        <v>96964</v>
      </c>
      <c r="I14" s="75">
        <v>15620</v>
      </c>
      <c r="J14" s="75">
        <v>54553</v>
      </c>
      <c r="K14" s="75">
        <v>53155</v>
      </c>
      <c r="L14" s="76">
        <f t="shared" si="2"/>
        <v>975539</v>
      </c>
      <c r="M14" s="77"/>
    </row>
    <row r="15" spans="1:12" ht="17.25" customHeight="1">
      <c r="A15" s="14" t="s">
        <v>21</v>
      </c>
      <c r="B15" s="13">
        <v>3411</v>
      </c>
      <c r="C15" s="13">
        <v>4922</v>
      </c>
      <c r="D15" s="13">
        <v>3259</v>
      </c>
      <c r="E15" s="13">
        <v>2978</v>
      </c>
      <c r="F15" s="13">
        <v>1874</v>
      </c>
      <c r="G15" s="13">
        <v>5153</v>
      </c>
      <c r="H15" s="13">
        <v>4559</v>
      </c>
      <c r="I15" s="13">
        <v>740</v>
      </c>
      <c r="J15" s="13">
        <v>1122</v>
      </c>
      <c r="K15" s="13">
        <v>1448</v>
      </c>
      <c r="L15" s="11">
        <f t="shared" si="2"/>
        <v>29466</v>
      </c>
    </row>
    <row r="16" spans="1:12" ht="17.25" customHeight="1">
      <c r="A16" s="15" t="s">
        <v>34</v>
      </c>
      <c r="B16" s="13">
        <f>B17+B18+B19</f>
        <v>10016</v>
      </c>
      <c r="C16" s="13">
        <f aca="true" t="shared" si="5" ref="C16:K16">C17+C18+C19</f>
        <v>13648</v>
      </c>
      <c r="D16" s="13">
        <f t="shared" si="5"/>
        <v>12292</v>
      </c>
      <c r="E16" s="13">
        <f t="shared" si="5"/>
        <v>8779</v>
      </c>
      <c r="F16" s="13">
        <f t="shared" si="5"/>
        <v>8706</v>
      </c>
      <c r="G16" s="13">
        <f t="shared" si="5"/>
        <v>24425</v>
      </c>
      <c r="H16" s="13">
        <f t="shared" si="5"/>
        <v>9262</v>
      </c>
      <c r="I16" s="13">
        <f t="shared" si="5"/>
        <v>2266</v>
      </c>
      <c r="J16" s="13">
        <f t="shared" si="5"/>
        <v>5308</v>
      </c>
      <c r="K16" s="13">
        <f t="shared" si="5"/>
        <v>5074</v>
      </c>
      <c r="L16" s="11">
        <f t="shared" si="2"/>
        <v>99776</v>
      </c>
    </row>
    <row r="17" spans="1:12" ht="17.25" customHeight="1">
      <c r="A17" s="14" t="s">
        <v>35</v>
      </c>
      <c r="B17" s="13">
        <v>10002</v>
      </c>
      <c r="C17" s="13">
        <v>13615</v>
      </c>
      <c r="D17" s="13">
        <v>12280</v>
      </c>
      <c r="E17" s="13">
        <v>8768</v>
      </c>
      <c r="F17" s="13">
        <v>8687</v>
      </c>
      <c r="G17" s="13">
        <v>24403</v>
      </c>
      <c r="H17" s="13">
        <v>9258</v>
      </c>
      <c r="I17" s="13">
        <v>2265</v>
      </c>
      <c r="J17" s="13">
        <v>5301</v>
      </c>
      <c r="K17" s="13">
        <v>5064</v>
      </c>
      <c r="L17" s="11">
        <f t="shared" si="2"/>
        <v>99643</v>
      </c>
    </row>
    <row r="18" spans="1:12" ht="17.25" customHeight="1">
      <c r="A18" s="14" t="s">
        <v>36</v>
      </c>
      <c r="B18" s="13">
        <v>7</v>
      </c>
      <c r="C18" s="13">
        <v>13</v>
      </c>
      <c r="D18" s="13">
        <v>7</v>
      </c>
      <c r="E18" s="13">
        <v>8</v>
      </c>
      <c r="F18" s="13">
        <v>10</v>
      </c>
      <c r="G18" s="13">
        <v>12</v>
      </c>
      <c r="H18" s="13">
        <v>1</v>
      </c>
      <c r="I18" s="13">
        <v>1</v>
      </c>
      <c r="J18" s="13">
        <v>4</v>
      </c>
      <c r="K18" s="13">
        <v>6</v>
      </c>
      <c r="L18" s="11">
        <f t="shared" si="2"/>
        <v>69</v>
      </c>
    </row>
    <row r="19" spans="1:12" ht="17.25" customHeight="1">
      <c r="A19" s="14" t="s">
        <v>37</v>
      </c>
      <c r="B19" s="13">
        <v>7</v>
      </c>
      <c r="C19" s="13">
        <v>20</v>
      </c>
      <c r="D19" s="13">
        <v>5</v>
      </c>
      <c r="E19" s="13">
        <v>3</v>
      </c>
      <c r="F19" s="13">
        <v>9</v>
      </c>
      <c r="G19" s="13">
        <v>10</v>
      </c>
      <c r="H19" s="13">
        <v>3</v>
      </c>
      <c r="I19" s="13">
        <v>0</v>
      </c>
      <c r="J19" s="13">
        <v>3</v>
      </c>
      <c r="K19" s="13">
        <v>4</v>
      </c>
      <c r="L19" s="11">
        <f t="shared" si="2"/>
        <v>64</v>
      </c>
    </row>
    <row r="20" spans="1:12" ht="17.25" customHeight="1">
      <c r="A20" s="16" t="s">
        <v>22</v>
      </c>
      <c r="B20" s="11">
        <f>+B21+B22+B23</f>
        <v>162028</v>
      </c>
      <c r="C20" s="11">
        <f aca="true" t="shared" si="6" ref="C20:K20">+C21+C22+C23</f>
        <v>185546</v>
      </c>
      <c r="D20" s="11">
        <f t="shared" si="6"/>
        <v>204823</v>
      </c>
      <c r="E20" s="11">
        <f t="shared" si="6"/>
        <v>121907</v>
      </c>
      <c r="F20" s="11">
        <f t="shared" si="6"/>
        <v>135348</v>
      </c>
      <c r="G20" s="11">
        <f t="shared" si="6"/>
        <v>368852</v>
      </c>
      <c r="H20" s="11">
        <f t="shared" si="6"/>
        <v>122432</v>
      </c>
      <c r="I20" s="11">
        <f t="shared" si="6"/>
        <v>30516</v>
      </c>
      <c r="J20" s="11">
        <f t="shared" si="6"/>
        <v>81320</v>
      </c>
      <c r="K20" s="11">
        <f t="shared" si="6"/>
        <v>70198</v>
      </c>
      <c r="L20" s="11">
        <f t="shared" si="2"/>
        <v>1482970</v>
      </c>
    </row>
    <row r="21" spans="1:13" s="67" customFormat="1" ht="17.25" customHeight="1">
      <c r="A21" s="60" t="s">
        <v>23</v>
      </c>
      <c r="B21" s="75">
        <v>87357</v>
      </c>
      <c r="C21" s="75">
        <v>109407</v>
      </c>
      <c r="D21" s="75">
        <v>123507</v>
      </c>
      <c r="E21" s="75">
        <v>70389</v>
      </c>
      <c r="F21" s="75">
        <v>78667</v>
      </c>
      <c r="G21" s="75">
        <v>193094</v>
      </c>
      <c r="H21" s="75">
        <v>68503</v>
      </c>
      <c r="I21" s="75">
        <v>19033</v>
      </c>
      <c r="J21" s="75">
        <v>48210</v>
      </c>
      <c r="K21" s="75">
        <v>37865</v>
      </c>
      <c r="L21" s="76">
        <f t="shared" si="2"/>
        <v>836032</v>
      </c>
      <c r="M21" s="77"/>
    </row>
    <row r="22" spans="1:13" s="67" customFormat="1" ht="17.25" customHeight="1">
      <c r="A22" s="60" t="s">
        <v>24</v>
      </c>
      <c r="B22" s="75">
        <v>73003</v>
      </c>
      <c r="C22" s="75">
        <v>73968</v>
      </c>
      <c r="D22" s="75">
        <v>79555</v>
      </c>
      <c r="E22" s="75">
        <v>50359</v>
      </c>
      <c r="F22" s="75">
        <v>55651</v>
      </c>
      <c r="G22" s="75">
        <v>172858</v>
      </c>
      <c r="H22" s="75">
        <v>52258</v>
      </c>
      <c r="I22" s="75">
        <v>11153</v>
      </c>
      <c r="J22" s="75">
        <v>32486</v>
      </c>
      <c r="K22" s="75">
        <v>31729</v>
      </c>
      <c r="L22" s="76">
        <f t="shared" si="2"/>
        <v>633020</v>
      </c>
      <c r="M22" s="77"/>
    </row>
    <row r="23" spans="1:12" ht="17.25" customHeight="1">
      <c r="A23" s="12" t="s">
        <v>25</v>
      </c>
      <c r="B23" s="13">
        <v>1668</v>
      </c>
      <c r="C23" s="13">
        <v>2171</v>
      </c>
      <c r="D23" s="13">
        <v>1761</v>
      </c>
      <c r="E23" s="13">
        <v>1159</v>
      </c>
      <c r="F23" s="13">
        <v>1030</v>
      </c>
      <c r="G23" s="13">
        <v>2900</v>
      </c>
      <c r="H23" s="13">
        <v>1671</v>
      </c>
      <c r="I23" s="13">
        <v>330</v>
      </c>
      <c r="J23" s="13">
        <v>624</v>
      </c>
      <c r="K23" s="13">
        <v>604</v>
      </c>
      <c r="L23" s="11">
        <f t="shared" si="2"/>
        <v>13918</v>
      </c>
    </row>
    <row r="24" spans="1:13" ht="17.25" customHeight="1">
      <c r="A24" s="16" t="s">
        <v>26</v>
      </c>
      <c r="B24" s="13">
        <f>+B25+B26</f>
        <v>72381</v>
      </c>
      <c r="C24" s="13">
        <f aca="true" t="shared" si="7" ref="C24:K24">+C25+C26</f>
        <v>107487</v>
      </c>
      <c r="D24" s="13">
        <f t="shared" si="7"/>
        <v>117545</v>
      </c>
      <c r="E24" s="13">
        <f t="shared" si="7"/>
        <v>70993</v>
      </c>
      <c r="F24" s="13">
        <f t="shared" si="7"/>
        <v>50731</v>
      </c>
      <c r="G24" s="13">
        <f t="shared" si="7"/>
        <v>109311</v>
      </c>
      <c r="H24" s="13">
        <f t="shared" si="7"/>
        <v>55464</v>
      </c>
      <c r="I24" s="13">
        <f t="shared" si="7"/>
        <v>20232</v>
      </c>
      <c r="J24" s="13">
        <f t="shared" si="7"/>
        <v>49904</v>
      </c>
      <c r="K24" s="13">
        <f t="shared" si="7"/>
        <v>32557</v>
      </c>
      <c r="L24" s="11">
        <f t="shared" si="2"/>
        <v>686605</v>
      </c>
      <c r="M24" s="50"/>
    </row>
    <row r="25" spans="1:13" ht="17.25" customHeight="1">
      <c r="A25" s="12" t="s">
        <v>39</v>
      </c>
      <c r="B25" s="13">
        <v>72378</v>
      </c>
      <c r="C25" s="13">
        <v>107479</v>
      </c>
      <c r="D25" s="13">
        <v>117543</v>
      </c>
      <c r="E25" s="13">
        <v>70990</v>
      </c>
      <c r="F25" s="13">
        <v>50731</v>
      </c>
      <c r="G25" s="13">
        <v>109309</v>
      </c>
      <c r="H25" s="13">
        <v>55463</v>
      </c>
      <c r="I25" s="13">
        <v>20232</v>
      </c>
      <c r="J25" s="13">
        <v>49903</v>
      </c>
      <c r="K25" s="13">
        <v>32556</v>
      </c>
      <c r="L25" s="11">
        <f t="shared" si="2"/>
        <v>686584</v>
      </c>
      <c r="M25" s="49"/>
    </row>
    <row r="26" spans="1:13" ht="17.25" customHeight="1">
      <c r="A26" s="12" t="s">
        <v>40</v>
      </c>
      <c r="B26" s="13">
        <v>3</v>
      </c>
      <c r="C26" s="13">
        <v>8</v>
      </c>
      <c r="D26" s="13">
        <v>2</v>
      </c>
      <c r="E26" s="13">
        <v>3</v>
      </c>
      <c r="F26" s="13">
        <v>0</v>
      </c>
      <c r="G26" s="13">
        <v>2</v>
      </c>
      <c r="H26" s="13">
        <v>1</v>
      </c>
      <c r="I26" s="13">
        <v>0</v>
      </c>
      <c r="J26" s="13">
        <v>1</v>
      </c>
      <c r="K26" s="13">
        <v>1</v>
      </c>
      <c r="L26" s="11">
        <f t="shared" si="2"/>
        <v>21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3734</v>
      </c>
      <c r="I27" s="11">
        <v>0</v>
      </c>
      <c r="J27" s="11">
        <v>0</v>
      </c>
      <c r="K27" s="11">
        <v>0</v>
      </c>
      <c r="L27" s="11">
        <f t="shared" si="2"/>
        <v>3734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21</v>
      </c>
      <c r="L29" s="11">
        <f t="shared" si="2"/>
        <v>21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5.2787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5.2787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21808.54</v>
      </c>
      <c r="I37" s="19">
        <v>0</v>
      </c>
      <c r="J37" s="19">
        <v>0</v>
      </c>
      <c r="K37" s="19">
        <v>0</v>
      </c>
      <c r="L37" s="23">
        <f>SUM(B37:K37)</f>
        <v>21808.54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1637366.65</v>
      </c>
      <c r="C49" s="22">
        <f aca="true" t="shared" si="11" ref="C49:H49">+C50+C62</f>
        <v>2373956.19</v>
      </c>
      <c r="D49" s="22">
        <f t="shared" si="11"/>
        <v>2639709.0199999996</v>
      </c>
      <c r="E49" s="22">
        <f t="shared" si="11"/>
        <v>1498477.0799999998</v>
      </c>
      <c r="F49" s="22">
        <f t="shared" si="11"/>
        <v>1326888.72</v>
      </c>
      <c r="G49" s="22">
        <f t="shared" si="11"/>
        <v>2882480.58</v>
      </c>
      <c r="H49" s="22">
        <f t="shared" si="11"/>
        <v>1450285.7100000002</v>
      </c>
      <c r="I49" s="22">
        <f>+I50+I62</f>
        <v>520189.49</v>
      </c>
      <c r="J49" s="22">
        <f>+J50+J62</f>
        <v>934853.43</v>
      </c>
      <c r="K49" s="22">
        <f>+K50+K62</f>
        <v>747589.9700000001</v>
      </c>
      <c r="L49" s="22">
        <f aca="true" t="shared" si="12" ref="L49:L62">SUM(B49:K49)</f>
        <v>16011796.840000002</v>
      </c>
    </row>
    <row r="50" spans="1:12" ht="17.25" customHeight="1">
      <c r="A50" s="16" t="s">
        <v>60</v>
      </c>
      <c r="B50" s="23">
        <f>SUM(B51:B61)</f>
        <v>1620623.98</v>
      </c>
      <c r="C50" s="23">
        <f aca="true" t="shared" si="13" ref="C50:K50">SUM(C51:C61)</f>
        <v>2350793.64</v>
      </c>
      <c r="D50" s="23">
        <f t="shared" si="13"/>
        <v>2623247.3999999994</v>
      </c>
      <c r="E50" s="23">
        <f t="shared" si="13"/>
        <v>1475372.9799999997</v>
      </c>
      <c r="F50" s="23">
        <f t="shared" si="13"/>
        <v>1313628.32</v>
      </c>
      <c r="G50" s="23">
        <f t="shared" si="13"/>
        <v>2861195.08</v>
      </c>
      <c r="H50" s="23">
        <f t="shared" si="13"/>
        <v>1434216.86</v>
      </c>
      <c r="I50" s="23">
        <f t="shared" si="13"/>
        <v>520189.49</v>
      </c>
      <c r="J50" s="23">
        <f t="shared" si="13"/>
        <v>921362.93</v>
      </c>
      <c r="K50" s="23">
        <f t="shared" si="13"/>
        <v>747589.9700000001</v>
      </c>
      <c r="L50" s="23">
        <f t="shared" si="12"/>
        <v>15868220.649999999</v>
      </c>
    </row>
    <row r="51" spans="1:12" ht="17.25" customHeight="1">
      <c r="A51" s="34" t="s">
        <v>61</v>
      </c>
      <c r="B51" s="23">
        <f aca="true" t="shared" si="14" ref="B51:H51">ROUND(B32*B7,2)</f>
        <v>1575569.98</v>
      </c>
      <c r="C51" s="23">
        <f t="shared" si="14"/>
        <v>2285429.38</v>
      </c>
      <c r="D51" s="23">
        <f t="shared" si="14"/>
        <v>2546919.05</v>
      </c>
      <c r="E51" s="23">
        <f t="shared" si="14"/>
        <v>1432821.42</v>
      </c>
      <c r="F51" s="23">
        <f t="shared" si="14"/>
        <v>1256423.32</v>
      </c>
      <c r="G51" s="23">
        <f t="shared" si="14"/>
        <v>2777016.61</v>
      </c>
      <c r="H51" s="23">
        <f t="shared" si="14"/>
        <v>1370277.81</v>
      </c>
      <c r="I51" s="23">
        <f>ROUND(I32*I7,2)</f>
        <v>520189.49</v>
      </c>
      <c r="J51" s="23">
        <f>ROUND(J32*J7,2)</f>
        <v>894393.6</v>
      </c>
      <c r="K51" s="23">
        <f>ROUND(K32*K7,2)</f>
        <v>739046.56</v>
      </c>
      <c r="L51" s="23">
        <f t="shared" si="12"/>
        <v>15398087.22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144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21808.54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21808.54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6638.81</v>
      </c>
      <c r="L59" s="23">
        <f t="shared" si="12"/>
        <v>6638.81</v>
      </c>
    </row>
    <row r="60" spans="1:12" ht="17.25" customHeight="1">
      <c r="A60" s="12" t="s">
        <v>69</v>
      </c>
      <c r="B60" s="36">
        <v>40962.32</v>
      </c>
      <c r="C60" s="36">
        <v>59590.54</v>
      </c>
      <c r="D60" s="36">
        <v>69942.59</v>
      </c>
      <c r="E60" s="36">
        <v>39106.16</v>
      </c>
      <c r="F60" s="36">
        <v>53828.08</v>
      </c>
      <c r="G60" s="36">
        <v>76748.39</v>
      </c>
      <c r="H60" s="36">
        <v>38415.47</v>
      </c>
      <c r="I60" s="19">
        <v>0</v>
      </c>
      <c r="J60" s="36">
        <v>24752.29</v>
      </c>
      <c r="K60" s="19">
        <v>0</v>
      </c>
      <c r="L60" s="23">
        <f t="shared" si="12"/>
        <v>403345.84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16742.67</v>
      </c>
      <c r="C62" s="36">
        <v>23162.55</v>
      </c>
      <c r="D62" s="36">
        <v>16461.62</v>
      </c>
      <c r="E62" s="36">
        <v>23104.1</v>
      </c>
      <c r="F62" s="36">
        <v>13260.4</v>
      </c>
      <c r="G62" s="36">
        <v>21285.5</v>
      </c>
      <c r="H62" s="36">
        <v>16068.85</v>
      </c>
      <c r="I62" s="19">
        <v>0</v>
      </c>
      <c r="J62" s="36">
        <v>13490.5</v>
      </c>
      <c r="K62" s="19">
        <v>0</v>
      </c>
      <c r="L62" s="36">
        <f t="shared" si="12"/>
        <v>143576.19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-173036.93</v>
      </c>
      <c r="C66" s="35">
        <f t="shared" si="15"/>
        <v>-166056.17999999996</v>
      </c>
      <c r="D66" s="35">
        <f t="shared" si="15"/>
        <v>-155543.96</v>
      </c>
      <c r="E66" s="35">
        <f t="shared" si="15"/>
        <v>-169616.11000000002</v>
      </c>
      <c r="F66" s="35">
        <f t="shared" si="15"/>
        <v>-144197.41</v>
      </c>
      <c r="G66" s="35">
        <f t="shared" si="15"/>
        <v>-169750.57000000004</v>
      </c>
      <c r="H66" s="35">
        <f t="shared" si="15"/>
        <v>-126324.28</v>
      </c>
      <c r="I66" s="35">
        <f t="shared" si="15"/>
        <v>-98435.41</v>
      </c>
      <c r="J66" s="35">
        <f t="shared" si="15"/>
        <v>-80209.62</v>
      </c>
      <c r="K66" s="35">
        <f t="shared" si="15"/>
        <v>-45112.75</v>
      </c>
      <c r="L66" s="35">
        <f aca="true" t="shared" si="16" ref="L66:L116">SUM(B66:K66)</f>
        <v>-1328283.2199999997</v>
      </c>
    </row>
    <row r="67" spans="1:12" ht="18.75" customHeight="1">
      <c r="A67" s="16" t="s">
        <v>73</v>
      </c>
      <c r="B67" s="35">
        <f aca="true" t="shared" si="17" ref="B67:K67">B68+B69+B70+B71+B72+B73</f>
        <v>-194763.89999999997</v>
      </c>
      <c r="C67" s="35">
        <f t="shared" si="17"/>
        <v>-208920.90999999997</v>
      </c>
      <c r="D67" s="35">
        <f t="shared" si="17"/>
        <v>-203637.4</v>
      </c>
      <c r="E67" s="35">
        <f t="shared" si="17"/>
        <v>-214429.7</v>
      </c>
      <c r="F67" s="35">
        <f t="shared" si="17"/>
        <v>-168964.83</v>
      </c>
      <c r="G67" s="35">
        <f t="shared" si="17"/>
        <v>-236178.39</v>
      </c>
      <c r="H67" s="35">
        <f t="shared" si="17"/>
        <v>-155208.5</v>
      </c>
      <c r="I67" s="35">
        <f t="shared" si="17"/>
        <v>-30912.7</v>
      </c>
      <c r="J67" s="35">
        <f t="shared" si="17"/>
        <v>-69294.5</v>
      </c>
      <c r="K67" s="35">
        <f t="shared" si="17"/>
        <v>-62982.1</v>
      </c>
      <c r="L67" s="35">
        <f t="shared" si="16"/>
        <v>-1545292.93</v>
      </c>
    </row>
    <row r="68" spans="1:13" s="67" customFormat="1" ht="18.75" customHeight="1">
      <c r="A68" s="60" t="s">
        <v>143</v>
      </c>
      <c r="B68" s="63">
        <f>-ROUND(B9*$D$3,2)</f>
        <v>-144157.5</v>
      </c>
      <c r="C68" s="63">
        <f aca="true" t="shared" si="18" ref="C68:J68">-ROUND(C9*$D$3,2)</f>
        <v>-202233.3</v>
      </c>
      <c r="D68" s="63">
        <f t="shared" si="18"/>
        <v>-180041</v>
      </c>
      <c r="E68" s="63">
        <f t="shared" si="18"/>
        <v>-124816.1</v>
      </c>
      <c r="F68" s="63">
        <f t="shared" si="18"/>
        <v>-77842.9</v>
      </c>
      <c r="G68" s="63">
        <f t="shared" si="18"/>
        <v>-164487.9</v>
      </c>
      <c r="H68" s="63">
        <f t="shared" si="18"/>
        <v>-155208.5</v>
      </c>
      <c r="I68" s="63">
        <f t="shared" si="18"/>
        <v>-30912.7</v>
      </c>
      <c r="J68" s="63">
        <f t="shared" si="18"/>
        <v>-69294.5</v>
      </c>
      <c r="K68" s="63">
        <f>-ROUND((K9+K29)*$D$3,2)</f>
        <v>-62982.1</v>
      </c>
      <c r="L68" s="63">
        <f t="shared" si="16"/>
        <v>-1211976.5000000002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-722.4</v>
      </c>
      <c r="C70" s="35">
        <v>-464.4</v>
      </c>
      <c r="D70" s="35">
        <v>-485.9</v>
      </c>
      <c r="E70" s="35">
        <v>-670.8</v>
      </c>
      <c r="F70" s="35">
        <v>-657.9</v>
      </c>
      <c r="G70" s="35">
        <v>-309.6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-3311</v>
      </c>
    </row>
    <row r="71" spans="1:12" ht="18.75" customHeight="1">
      <c r="A71" s="12" t="s">
        <v>76</v>
      </c>
      <c r="B71" s="35">
        <v>-1444.8</v>
      </c>
      <c r="C71" s="35">
        <v>-1083.6</v>
      </c>
      <c r="D71" s="35">
        <v>-1023.4</v>
      </c>
      <c r="E71" s="35">
        <v>-602</v>
      </c>
      <c r="F71" s="35">
        <v>-933.1</v>
      </c>
      <c r="G71" s="35">
        <v>-331.1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-5418</v>
      </c>
    </row>
    <row r="72" spans="1:12" ht="18.75" customHeight="1">
      <c r="A72" s="12" t="s">
        <v>77</v>
      </c>
      <c r="B72" s="35">
        <v>-48439.2</v>
      </c>
      <c r="C72" s="35">
        <v>-5139.61</v>
      </c>
      <c r="D72" s="35">
        <v>-22087.1</v>
      </c>
      <c r="E72" s="35">
        <v>-88340.8</v>
      </c>
      <c r="F72" s="35">
        <v>-89530.93</v>
      </c>
      <c r="G72" s="35">
        <v>-71049.79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-324587.43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-14510.95</v>
      </c>
      <c r="C74" s="63">
        <f t="shared" si="19"/>
        <v>-21085.27</v>
      </c>
      <c r="D74" s="35">
        <f t="shared" si="19"/>
        <v>-22056.56</v>
      </c>
      <c r="E74" s="63">
        <f t="shared" si="19"/>
        <v>-14502.26</v>
      </c>
      <c r="F74" s="35">
        <f t="shared" si="19"/>
        <v>-13982.98</v>
      </c>
      <c r="G74" s="35">
        <f t="shared" si="19"/>
        <v>-32468.33</v>
      </c>
      <c r="H74" s="63">
        <f t="shared" si="19"/>
        <v>-14319.05</v>
      </c>
      <c r="I74" s="35">
        <f t="shared" si="19"/>
        <v>-67522.71</v>
      </c>
      <c r="J74" s="63">
        <f t="shared" si="19"/>
        <v>-10915.12</v>
      </c>
      <c r="K74" s="63">
        <f t="shared" si="19"/>
        <v>-7200.65</v>
      </c>
      <c r="L74" s="63">
        <f t="shared" si="16"/>
        <v>-218563.87999999998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0</v>
      </c>
      <c r="J75" s="19">
        <v>0</v>
      </c>
      <c r="K75" s="19">
        <v>0</v>
      </c>
      <c r="L75" s="35">
        <f t="shared" si="16"/>
        <v>0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35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-14510.95</v>
      </c>
      <c r="C79" s="35">
        <v>-21065.24</v>
      </c>
      <c r="D79" s="35">
        <v>-19913.81</v>
      </c>
      <c r="E79" s="35">
        <v>-13964.76</v>
      </c>
      <c r="F79" s="35">
        <v>-12370.48</v>
      </c>
      <c r="G79" s="35">
        <v>-29243.33</v>
      </c>
      <c r="H79" s="35">
        <v>-14319.05</v>
      </c>
      <c r="I79" s="35">
        <v>-5033.81</v>
      </c>
      <c r="J79" s="35">
        <v>-10377.62</v>
      </c>
      <c r="K79" s="35">
        <v>-6820</v>
      </c>
      <c r="L79" s="63">
        <f t="shared" si="16"/>
        <v>-147619.05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63">
        <v>-1075</v>
      </c>
      <c r="E91" s="63">
        <v>-537.5</v>
      </c>
      <c r="F91" s="63">
        <v>-1612.5</v>
      </c>
      <c r="G91" s="63">
        <v>-3225</v>
      </c>
      <c r="H91" s="19">
        <v>0</v>
      </c>
      <c r="I91" s="19">
        <v>0</v>
      </c>
      <c r="J91" s="63">
        <v>-537.5</v>
      </c>
      <c r="K91" s="19">
        <v>0</v>
      </c>
      <c r="L91" s="63">
        <f t="shared" si="16"/>
        <v>-6987.5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146</v>
      </c>
      <c r="B111" s="63">
        <v>36237.92</v>
      </c>
      <c r="C111" s="63">
        <v>63950</v>
      </c>
      <c r="D111" s="63">
        <v>70150</v>
      </c>
      <c r="E111" s="63">
        <v>59315.85</v>
      </c>
      <c r="F111" s="63">
        <v>38750.4</v>
      </c>
      <c r="G111" s="63">
        <v>98896.15</v>
      </c>
      <c r="H111" s="63">
        <v>43203.27</v>
      </c>
      <c r="I111" s="19">
        <v>0</v>
      </c>
      <c r="J111" s="19">
        <v>0</v>
      </c>
      <c r="K111" s="63">
        <v>25070</v>
      </c>
      <c r="L111" s="63">
        <f t="shared" si="16"/>
        <v>435573.58999999997</v>
      </c>
      <c r="M111" s="52"/>
    </row>
    <row r="112" spans="1:13" ht="18.75" customHeight="1">
      <c r="A112" s="16" t="s">
        <v>115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116</v>
      </c>
      <c r="B114" s="24">
        <f aca="true" t="shared" si="20" ref="B114:H114">+B115+B116</f>
        <v>1464329.72</v>
      </c>
      <c r="C114" s="24">
        <f t="shared" si="20"/>
        <v>2207900.01</v>
      </c>
      <c r="D114" s="24">
        <f t="shared" si="20"/>
        <v>2484165.0599999996</v>
      </c>
      <c r="E114" s="24">
        <f t="shared" si="20"/>
        <v>1328860.97</v>
      </c>
      <c r="F114" s="24">
        <f t="shared" si="20"/>
        <v>1182691.3099999998</v>
      </c>
      <c r="G114" s="24">
        <f t="shared" si="20"/>
        <v>2712730.01</v>
      </c>
      <c r="H114" s="24">
        <f t="shared" si="20"/>
        <v>1323961.4300000002</v>
      </c>
      <c r="I114" s="24">
        <f>+I115+I116</f>
        <v>421754.07999999996</v>
      </c>
      <c r="J114" s="24">
        <f>+J115+J116</f>
        <v>854643.81</v>
      </c>
      <c r="K114" s="24">
        <f>+K115+K116</f>
        <v>702477.2200000001</v>
      </c>
      <c r="L114" s="45">
        <f t="shared" si="16"/>
        <v>14683513.62</v>
      </c>
      <c r="M114" s="72"/>
    </row>
    <row r="115" spans="1:13" ht="18" customHeight="1">
      <c r="A115" s="16" t="s">
        <v>117</v>
      </c>
      <c r="B115" s="24">
        <f aca="true" t="shared" si="21" ref="B115:K115">+B50+B67+B74+B111</f>
        <v>1447587.05</v>
      </c>
      <c r="C115" s="24">
        <f t="shared" si="21"/>
        <v>2184737.46</v>
      </c>
      <c r="D115" s="24">
        <f t="shared" si="21"/>
        <v>2467703.4399999995</v>
      </c>
      <c r="E115" s="24">
        <f t="shared" si="21"/>
        <v>1305756.8699999999</v>
      </c>
      <c r="F115" s="24">
        <f t="shared" si="21"/>
        <v>1169430.91</v>
      </c>
      <c r="G115" s="24">
        <f t="shared" si="21"/>
        <v>2691444.51</v>
      </c>
      <c r="H115" s="24">
        <f t="shared" si="21"/>
        <v>1307892.58</v>
      </c>
      <c r="I115" s="24">
        <f t="shared" si="21"/>
        <v>421754.07999999996</v>
      </c>
      <c r="J115" s="24">
        <f t="shared" si="21"/>
        <v>841153.31</v>
      </c>
      <c r="K115" s="24">
        <f t="shared" si="21"/>
        <v>702477.2200000001</v>
      </c>
      <c r="L115" s="45">
        <f t="shared" si="16"/>
        <v>14539937.43</v>
      </c>
      <c r="M115" s="51"/>
    </row>
    <row r="116" spans="1:13" ht="18.75" customHeight="1">
      <c r="A116" s="16" t="s">
        <v>118</v>
      </c>
      <c r="B116" s="24">
        <f aca="true" t="shared" si="22" ref="B116:K116">IF(+B62+B112+B117&lt;0,0,(B62+B112+B117))</f>
        <v>16742.67</v>
      </c>
      <c r="C116" s="24">
        <f t="shared" si="22"/>
        <v>23162.55</v>
      </c>
      <c r="D116" s="24">
        <f t="shared" si="22"/>
        <v>16461.62</v>
      </c>
      <c r="E116" s="24">
        <f t="shared" si="22"/>
        <v>23104.1</v>
      </c>
      <c r="F116" s="24">
        <f t="shared" si="22"/>
        <v>13260.4</v>
      </c>
      <c r="G116" s="24">
        <f t="shared" si="22"/>
        <v>21285.5</v>
      </c>
      <c r="H116" s="24">
        <f t="shared" si="22"/>
        <v>16068.85</v>
      </c>
      <c r="I116" s="19">
        <f t="shared" si="22"/>
        <v>0</v>
      </c>
      <c r="J116" s="24">
        <f t="shared" si="22"/>
        <v>13490.5</v>
      </c>
      <c r="K116" s="24">
        <f t="shared" si="22"/>
        <v>0</v>
      </c>
      <c r="L116" s="45">
        <f t="shared" si="16"/>
        <v>143576.19</v>
      </c>
      <c r="M116" s="73"/>
    </row>
    <row r="117" spans="1:14" ht="18.75" customHeight="1">
      <c r="A117" s="16" t="s">
        <v>119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120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121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14683513.630000006</v>
      </c>
      <c r="M122" s="51"/>
    </row>
    <row r="123" spans="1:12" ht="18.75" customHeight="1">
      <c r="A123" s="26" t="s">
        <v>122</v>
      </c>
      <c r="B123" s="27">
        <v>185851.86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185851.86</v>
      </c>
    </row>
    <row r="124" spans="1:12" ht="18.75" customHeight="1">
      <c r="A124" s="26" t="s">
        <v>123</v>
      </c>
      <c r="B124" s="27">
        <v>1278477.86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1278477.86</v>
      </c>
    </row>
    <row r="125" spans="1:12" ht="18.75" customHeight="1">
      <c r="A125" s="26" t="s">
        <v>124</v>
      </c>
      <c r="B125" s="38">
        <v>0</v>
      </c>
      <c r="C125" s="27">
        <v>2207900.01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2207900.01</v>
      </c>
    </row>
    <row r="126" spans="1:12" ht="18.75" customHeight="1">
      <c r="A126" s="26" t="s">
        <v>125</v>
      </c>
      <c r="B126" s="38">
        <v>0</v>
      </c>
      <c r="C126" s="38">
        <v>0</v>
      </c>
      <c r="D126" s="27">
        <v>2311425.83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2311425.83</v>
      </c>
    </row>
    <row r="127" spans="1:12" ht="18.75" customHeight="1">
      <c r="A127" s="26" t="s">
        <v>126</v>
      </c>
      <c r="B127" s="38">
        <v>0</v>
      </c>
      <c r="C127" s="38">
        <v>0</v>
      </c>
      <c r="D127" s="27">
        <v>172739.24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172739.24</v>
      </c>
    </row>
    <row r="128" spans="1:12" ht="18.75" customHeight="1">
      <c r="A128" s="26" t="s">
        <v>127</v>
      </c>
      <c r="B128" s="38">
        <v>0</v>
      </c>
      <c r="C128" s="38">
        <v>0</v>
      </c>
      <c r="D128" s="38">
        <v>0</v>
      </c>
      <c r="E128" s="27">
        <v>1315572.37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1315572.37</v>
      </c>
    </row>
    <row r="129" spans="1:12" ht="18.75" customHeight="1">
      <c r="A129" s="26" t="s">
        <v>128</v>
      </c>
      <c r="B129" s="38">
        <v>0</v>
      </c>
      <c r="C129" s="38">
        <v>0</v>
      </c>
      <c r="D129" s="38">
        <v>0</v>
      </c>
      <c r="E129" s="27">
        <v>13288.61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13288.61</v>
      </c>
    </row>
    <row r="130" spans="1:12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27">
        <v>338388.76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338388.76</v>
      </c>
    </row>
    <row r="131" spans="1:12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27">
        <v>123041.45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123041.45</v>
      </c>
    </row>
    <row r="133" spans="1:12" ht="18.75" customHeight="1">
      <c r="A133" s="26" t="s">
        <v>132</v>
      </c>
      <c r="B133" s="64">
        <v>0</v>
      </c>
      <c r="C133" s="64">
        <v>0</v>
      </c>
      <c r="D133" s="64">
        <v>0</v>
      </c>
      <c r="E133" s="64">
        <v>0</v>
      </c>
      <c r="F133" s="65">
        <v>721261.1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721261.1</v>
      </c>
    </row>
    <row r="134" spans="1:12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757451.54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757451.54</v>
      </c>
    </row>
    <row r="135" spans="1:12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64275.81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64275.81</v>
      </c>
    </row>
    <row r="136" spans="1:12" ht="18.75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368514.46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368514.46</v>
      </c>
    </row>
    <row r="137" spans="1:12" ht="18.75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372674.3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372674.3</v>
      </c>
    </row>
    <row r="138" spans="1:12" ht="18.75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1149813.89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1149813.89</v>
      </c>
    </row>
    <row r="139" spans="1:12" ht="18.75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467186.43</v>
      </c>
      <c r="I139" s="38">
        <v>0</v>
      </c>
      <c r="J139" s="38">
        <v>0</v>
      </c>
      <c r="K139" s="38">
        <v>0</v>
      </c>
      <c r="L139" s="39">
        <f t="shared" si="23"/>
        <v>467186.43</v>
      </c>
    </row>
    <row r="140" spans="1:12" ht="18.75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856774.99</v>
      </c>
      <c r="I140" s="38">
        <v>0</v>
      </c>
      <c r="J140" s="38">
        <v>0</v>
      </c>
      <c r="K140" s="38">
        <v>0</v>
      </c>
      <c r="L140" s="39">
        <f t="shared" si="23"/>
        <v>856774.99</v>
      </c>
    </row>
    <row r="141" spans="1:12" ht="18.75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421754.08</v>
      </c>
      <c r="J141" s="38">
        <v>0</v>
      </c>
      <c r="K141" s="38">
        <v>0</v>
      </c>
      <c r="L141" s="39">
        <f t="shared" si="23"/>
        <v>421754.08</v>
      </c>
    </row>
    <row r="142" spans="1:12" ht="18.75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854643.82</v>
      </c>
      <c r="K142" s="18">
        <v>0</v>
      </c>
      <c r="L142" s="39">
        <f t="shared" si="23"/>
        <v>854643.82</v>
      </c>
    </row>
    <row r="143" spans="1:12" ht="18.75" customHeight="1">
      <c r="A143" s="71" t="s">
        <v>142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702477.22</v>
      </c>
      <c r="L143" s="42">
        <f t="shared" si="23"/>
        <v>702477.22</v>
      </c>
    </row>
    <row r="144" spans="1:12" ht="18.75" customHeight="1">
      <c r="A144" s="69" t="s">
        <v>147</v>
      </c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854643.81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2019-01-15T16:50:46Z</dcterms:modified>
  <cp:category/>
  <cp:version/>
  <cp:contentType/>
  <cp:contentStatus/>
</cp:coreProperties>
</file>