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<sst xmlns="http://schemas.openxmlformats.org/spreadsheetml/2006/main" count="147" uniqueCount="147">
  <si>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</si>
  <si>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</si>
  <si>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</si>
  <si>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</si>
  <si>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</si>
  <si>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</si>
  <si>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</si>
  <si>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</si>
  <si>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</si>
  <si>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</si>
  <si>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</si>
  <si>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</si>
  <si>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</si>
  <si>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</si>
  <si>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</si>
  <si>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</si>
  <si>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</si>
  <si>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</si>
  <si>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</si>
  <si>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</si>
  <si>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</si>
  <si>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</si>
  <si>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</si>
  <si>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</si>
  <si>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</si>
  <si>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</si>
  <si>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</si>
  <si>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</si>
  <si>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</si>
  <si>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</si>
  <si>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</si>
  <si>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</si>
  <si>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</si>
  <si>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</si>
  <si>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</si>
  <si>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</si>
  <si>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</si>
  <si>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</si>
  <si>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</si>
  <si>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</si>
  <si>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</si>
  <si>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</si>
  <si>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</si>
  <si>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</si>
  <si>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</si>
  <si>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</si>
  <si>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</si>
  <si>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</si>
  <si>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</si>
  <si>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</si>
  <si>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</si>
  <si>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</si>
  <si>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</si>
  <si>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</si>
  <si>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</si>
  <si>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</si>
  <si>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</si>
  <si>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</si>
  <si>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</si>
  <si>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</si>
  <si>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</si>
  <si>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</si>
  <si>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</si>
  <si>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</si>
  <si>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</si>
  <si>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</si>
  <si>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</si>
  <si>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</si>
  <si>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</si>
  <si>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</si>
  <si>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</si>
  <si>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</si>
  <si>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</si>
  <si>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</si>
  <si>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</si>
  <si>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</si>
  <si>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</si>
  <si>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</si>
  <si>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</si>
  <si>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</si>
  <si>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</si>
  <si>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</si>
  <si>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</si>
  <si>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</si>
  <si>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</si>
  <si>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</si>
  <si>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</si>
  <si>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</si>
  <si>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</si>
  <si>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</si>
  <si>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</si>
  <si>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</si>
  <si>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</si>
  <si>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</si>
  <si>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</si>
  <si>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</si>
  <si>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</si>
  <si>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</si>
  <si>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</si>
  <si>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</si>
  <si>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</si>
  <si>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</si>
  <si>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</si>
  <si>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</si>
  <si>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</si>
  <si>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</si>
  <si>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</si>
  <si>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</si>
  <si>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</si>
  <si>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</si>
  <si>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</si>
  <si>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</si>
  <si>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</si>
  <si>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</si>
  <si>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</si>
  <si>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</si>
  <si>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</si>
  <si>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</si>
  <si>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</si>
  <si>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</si>
  <si>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</si>
  <si>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</si>
  <si>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</si>
  <si>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</si>
  <si>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</si>
  <si>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</si>
  <si>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</si>
  <si>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</si>
  <si>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</si>
  <si>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</si>
  <si>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</si>
  <si>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</si>
  <si>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</si>
  <si>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</si>
  <si>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</si>
  <si>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</si>
  <si>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</si>
  <si>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</si>
  <si>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</si>
  <si>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</si>
  <si>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</si>
  <si>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</si>
  <si>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</si>
  <si>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</si>
  <si>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</si>
  <si>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</si>
  <si>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03/01/19 - VENCIMENTO 10/01/19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</si>
</sst>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413475</v>
      </c>
      <c r="C7" s="9">
        <f t="shared" si="0"/>
        <v>527660</v>
      </c>
      <c r="D7" s="9">
        <f t="shared" si="0"/>
        <v>531183</v>
      </c>
      <c r="E7" s="9">
        <f t="shared" si="0"/>
        <v>343547</v>
      </c>
      <c r="F7" s="9">
        <f t="shared" si="0"/>
        <v>313322</v>
      </c>
      <c r="G7" s="9">
        <f t="shared" si="0"/>
        <v>841919</v>
      </c>
      <c r="H7" s="9">
        <f t="shared" si="0"/>
        <v>350463</v>
      </c>
      <c r="I7" s="9">
        <f t="shared" si="0"/>
        <v>77779</v>
      </c>
      <c r="J7" s="9">
        <f t="shared" si="0"/>
        <v>224323</v>
      </c>
      <c r="K7" s="9">
        <f t="shared" si="0"/>
        <v>194350</v>
      </c>
      <c r="L7" s="9">
        <f t="shared" si="0"/>
        <v>3818021</v>
      </c>
      <c r="M7" s="49"/>
    </row>
    <row r="8" spans="1:12" ht="17.25" customHeight="1">
      <c r="A8" s="10" t="s">
        <v>38</v>
      </c>
      <c r="B8" s="11">
        <f>B9+B12+B16</f>
        <v>218493</v>
      </c>
      <c r="C8" s="11">
        <f aca="true" t="shared" si="1" ref="C8:K8">C9+C12+C16</f>
        <v>284678</v>
      </c>
      <c r="D8" s="11">
        <f t="shared" si="1"/>
        <v>265181</v>
      </c>
      <c r="E8" s="11">
        <f t="shared" si="1"/>
        <v>183999</v>
      </c>
      <c r="F8" s="11">
        <f t="shared" si="1"/>
        <v>153990</v>
      </c>
      <c r="G8" s="11">
        <f t="shared" si="1"/>
        <v>427608</v>
      </c>
      <c r="H8" s="11">
        <f t="shared" si="1"/>
        <v>197584</v>
      </c>
      <c r="I8" s="11">
        <f t="shared" si="1"/>
        <v>36524</v>
      </c>
      <c r="J8" s="11">
        <f t="shared" si="1"/>
        <v>114430</v>
      </c>
      <c r="K8" s="11">
        <f t="shared" si="1"/>
        <v>106980</v>
      </c>
      <c r="L8" s="11">
        <f aca="true" t="shared" si="2" ref="L8:L29">SUM(B8:K8)</f>
        <v>1989467</v>
      </c>
    </row>
    <row r="9" spans="1:12" ht="17.25" customHeight="1">
      <c r="A9" s="15" t="s">
        <v>16</v>
      </c>
      <c r="B9" s="13">
        <f>+B10+B11</f>
        <v>28120</v>
      </c>
      <c r="C9" s="13">
        <f aca="true" t="shared" si="3" ref="C9:K9">+C10+C11</f>
        <v>39092</v>
      </c>
      <c r="D9" s="13">
        <f t="shared" si="3"/>
        <v>35490</v>
      </c>
      <c r="E9" s="13">
        <f t="shared" si="3"/>
        <v>24342</v>
      </c>
      <c r="F9" s="13">
        <f t="shared" si="3"/>
        <v>17389</v>
      </c>
      <c r="G9" s="13">
        <f t="shared" si="3"/>
        <v>35694</v>
      </c>
      <c r="H9" s="13">
        <f t="shared" si="3"/>
        <v>30856</v>
      </c>
      <c r="I9" s="13">
        <f t="shared" si="3"/>
        <v>5887</v>
      </c>
      <c r="J9" s="13">
        <f t="shared" si="3"/>
        <v>13790</v>
      </c>
      <c r="K9" s="13">
        <f t="shared" si="3"/>
        <v>13560</v>
      </c>
      <c r="L9" s="11">
        <f t="shared" si="2"/>
        <v>244220</v>
      </c>
    </row>
    <row r="10" spans="1:12" ht="17.25" customHeight="1">
      <c r="A10" s="29" t="s">
        <v>17</v>
      </c>
      <c r="B10" s="13">
        <v>28120</v>
      </c>
      <c r="C10" s="13">
        <v>39092</v>
      </c>
      <c r="D10" s="13">
        <v>35490</v>
      </c>
      <c r="E10" s="13">
        <v>24342</v>
      </c>
      <c r="F10" s="13">
        <v>17389</v>
      </c>
      <c r="G10" s="13">
        <v>35694</v>
      </c>
      <c r="H10" s="13">
        <v>30856</v>
      </c>
      <c r="I10" s="13">
        <v>5887</v>
      </c>
      <c r="J10" s="13">
        <v>13790</v>
      </c>
      <c r="K10" s="13">
        <v>13560</v>
      </c>
      <c r="L10" s="11">
        <f t="shared" si="2"/>
        <v>244220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182767</v>
      </c>
      <c r="C12" s="17">
        <f t="shared" si="4"/>
        <v>235033</v>
      </c>
      <c r="D12" s="17">
        <f t="shared" si="4"/>
        <v>220178</v>
      </c>
      <c r="E12" s="17">
        <f t="shared" si="4"/>
        <v>152997</v>
      </c>
      <c r="F12" s="17">
        <f t="shared" si="4"/>
        <v>129726</v>
      </c>
      <c r="G12" s="17">
        <f t="shared" si="4"/>
        <v>372674</v>
      </c>
      <c r="H12" s="17">
        <f t="shared" si="4"/>
        <v>159833</v>
      </c>
      <c r="I12" s="17">
        <f t="shared" si="4"/>
        <v>29028</v>
      </c>
      <c r="J12" s="17">
        <f t="shared" si="4"/>
        <v>96363</v>
      </c>
      <c r="K12" s="17">
        <f t="shared" si="4"/>
        <v>89334</v>
      </c>
      <c r="L12" s="11">
        <f t="shared" si="2"/>
        <v>1667933</v>
      </c>
    </row>
    <row r="13" spans="1:14" s="67" customFormat="1" ht="17.25" customHeight="1">
      <c r="A13" s="74" t="s">
        <v>19</v>
      </c>
      <c r="B13" s="75">
        <v>85439</v>
      </c>
      <c r="C13" s="75">
        <v>116357</v>
      </c>
      <c r="D13" s="75">
        <v>112104</v>
      </c>
      <c r="E13" s="75">
        <v>75345</v>
      </c>
      <c r="F13" s="75">
        <v>65447</v>
      </c>
      <c r="G13" s="75">
        <v>171032</v>
      </c>
      <c r="H13" s="75">
        <v>72663</v>
      </c>
      <c r="I13" s="75">
        <v>15858</v>
      </c>
      <c r="J13" s="75">
        <v>48965</v>
      </c>
      <c r="K13" s="75">
        <v>42062</v>
      </c>
      <c r="L13" s="76">
        <f t="shared" si="2"/>
        <v>805272</v>
      </c>
      <c r="M13" s="77"/>
      <c r="N13" s="78"/>
    </row>
    <row r="14" spans="1:13" s="67" customFormat="1" ht="17.25" customHeight="1">
      <c r="A14" s="74" t="s">
        <v>20</v>
      </c>
      <c r="B14" s="75">
        <v>94129</v>
      </c>
      <c r="C14" s="75">
        <v>114134</v>
      </c>
      <c r="D14" s="75">
        <v>104997</v>
      </c>
      <c r="E14" s="75">
        <v>74937</v>
      </c>
      <c r="F14" s="75">
        <v>62469</v>
      </c>
      <c r="G14" s="75">
        <v>196601</v>
      </c>
      <c r="H14" s="75">
        <v>83349</v>
      </c>
      <c r="I14" s="75">
        <v>12562</v>
      </c>
      <c r="J14" s="75">
        <v>46241</v>
      </c>
      <c r="K14" s="75">
        <v>45909</v>
      </c>
      <c r="L14" s="76">
        <f t="shared" si="2"/>
        <v>835328</v>
      </c>
      <c r="M14" s="77"/>
    </row>
    <row r="15" spans="1:12" ht="17.25" customHeight="1">
      <c r="A15" s="14" t="s">
        <v>21</v>
      </c>
      <c r="B15" s="13">
        <v>3199</v>
      </c>
      <c r="C15" s="13">
        <v>4542</v>
      </c>
      <c r="D15" s="13">
        <v>3077</v>
      </c>
      <c r="E15" s="13">
        <v>2715</v>
      </c>
      <c r="F15" s="13">
        <v>1810</v>
      </c>
      <c r="G15" s="13">
        <v>5041</v>
      </c>
      <c r="H15" s="13">
        <v>3821</v>
      </c>
      <c r="I15" s="13">
        <v>608</v>
      </c>
      <c r="J15" s="13">
        <v>1157</v>
      </c>
      <c r="K15" s="13">
        <v>1363</v>
      </c>
      <c r="L15" s="11">
        <f t="shared" si="2"/>
        <v>27333</v>
      </c>
    </row>
    <row r="16" spans="1:12" ht="17.25" customHeight="1">
      <c r="A16" s="15" t="s">
        <v>34</v>
      </c>
      <c r="B16" s="13">
        <f>B17+B18+B19</f>
        <v>7606</v>
      </c>
      <c r="C16" s="13">
        <f aca="true" t="shared" si="5" ref="C16:K16">C17+C18+C19</f>
        <v>10553</v>
      </c>
      <c r="D16" s="13">
        <f t="shared" si="5"/>
        <v>9513</v>
      </c>
      <c r="E16" s="13">
        <f t="shared" si="5"/>
        <v>6660</v>
      </c>
      <c r="F16" s="13">
        <f t="shared" si="5"/>
        <v>6875</v>
      </c>
      <c r="G16" s="13">
        <f t="shared" si="5"/>
        <v>19240</v>
      </c>
      <c r="H16" s="13">
        <f t="shared" si="5"/>
        <v>6895</v>
      </c>
      <c r="I16" s="13">
        <f t="shared" si="5"/>
        <v>1609</v>
      </c>
      <c r="J16" s="13">
        <f t="shared" si="5"/>
        <v>4277</v>
      </c>
      <c r="K16" s="13">
        <f t="shared" si="5"/>
        <v>4086</v>
      </c>
      <c r="L16" s="11">
        <f t="shared" si="2"/>
        <v>77314</v>
      </c>
    </row>
    <row r="17" spans="1:12" ht="17.25" customHeight="1">
      <c r="A17" s="14" t="s">
        <v>35</v>
      </c>
      <c r="B17" s="13">
        <v>7597</v>
      </c>
      <c r="C17" s="13">
        <v>10529</v>
      </c>
      <c r="D17" s="13">
        <v>9504</v>
      </c>
      <c r="E17" s="13">
        <v>6644</v>
      </c>
      <c r="F17" s="13">
        <v>6856</v>
      </c>
      <c r="G17" s="13">
        <v>19222</v>
      </c>
      <c r="H17" s="13">
        <v>6879</v>
      </c>
      <c r="I17" s="13">
        <v>1606</v>
      </c>
      <c r="J17" s="13">
        <v>4272</v>
      </c>
      <c r="K17" s="13">
        <v>4069</v>
      </c>
      <c r="L17" s="11">
        <f t="shared" si="2"/>
        <v>77178</v>
      </c>
    </row>
    <row r="18" spans="1:12" ht="17.25" customHeight="1">
      <c r="A18" s="14" t="s">
        <v>36</v>
      </c>
      <c r="B18" s="13">
        <v>3</v>
      </c>
      <c r="C18" s="13">
        <v>11</v>
      </c>
      <c r="D18" s="13">
        <v>6</v>
      </c>
      <c r="E18" s="13">
        <v>16</v>
      </c>
      <c r="F18" s="13">
        <v>7</v>
      </c>
      <c r="G18" s="13">
        <v>10</v>
      </c>
      <c r="H18" s="13">
        <v>11</v>
      </c>
      <c r="I18" s="13">
        <v>3</v>
      </c>
      <c r="J18" s="13">
        <v>4</v>
      </c>
      <c r="K18" s="13">
        <v>10</v>
      </c>
      <c r="L18" s="11">
        <f t="shared" si="2"/>
        <v>81</v>
      </c>
    </row>
    <row r="19" spans="1:12" ht="17.25" customHeight="1">
      <c r="A19" s="14" t="s">
        <v>37</v>
      </c>
      <c r="B19" s="13">
        <v>6</v>
      </c>
      <c r="C19" s="13">
        <v>13</v>
      </c>
      <c r="D19" s="13">
        <v>3</v>
      </c>
      <c r="E19" s="13">
        <v>0</v>
      </c>
      <c r="F19" s="13">
        <v>12</v>
      </c>
      <c r="G19" s="13">
        <v>8</v>
      </c>
      <c r="H19" s="13">
        <v>5</v>
      </c>
      <c r="I19" s="13">
        <v>0</v>
      </c>
      <c r="J19" s="13">
        <v>1</v>
      </c>
      <c r="K19" s="13">
        <v>7</v>
      </c>
      <c r="L19" s="11">
        <f t="shared" si="2"/>
        <v>55</v>
      </c>
    </row>
    <row r="20" spans="1:12" ht="17.25" customHeight="1">
      <c r="A20" s="16" t="s">
        <v>22</v>
      </c>
      <c r="B20" s="11">
        <f>+B21+B22+B23</f>
        <v>129445</v>
      </c>
      <c r="C20" s="11">
        <f aca="true" t="shared" si="6" ref="C20:K20">+C21+C22+C23</f>
        <v>147279</v>
      </c>
      <c r="D20" s="11">
        <f t="shared" si="6"/>
        <v>160272</v>
      </c>
      <c r="E20" s="11">
        <f t="shared" si="6"/>
        <v>97374</v>
      </c>
      <c r="F20" s="11">
        <f t="shared" si="6"/>
        <v>111983</v>
      </c>
      <c r="G20" s="11">
        <f t="shared" si="6"/>
        <v>313234</v>
      </c>
      <c r="H20" s="11">
        <f t="shared" si="6"/>
        <v>99914</v>
      </c>
      <c r="I20" s="11">
        <f t="shared" si="6"/>
        <v>23805</v>
      </c>
      <c r="J20" s="11">
        <f t="shared" si="6"/>
        <v>65264</v>
      </c>
      <c r="K20" s="11">
        <f t="shared" si="6"/>
        <v>57636</v>
      </c>
      <c r="L20" s="11">
        <f t="shared" si="2"/>
        <v>1206206</v>
      </c>
    </row>
    <row r="21" spans="1:13" s="67" customFormat="1" ht="17.25" customHeight="1">
      <c r="A21" s="60" t="s">
        <v>23</v>
      </c>
      <c r="B21" s="75">
        <v>64909</v>
      </c>
      <c r="C21" s="75">
        <v>81872</v>
      </c>
      <c r="D21" s="75">
        <v>90818</v>
      </c>
      <c r="E21" s="75">
        <v>53386</v>
      </c>
      <c r="F21" s="75">
        <v>62545</v>
      </c>
      <c r="G21" s="75">
        <v>156255</v>
      </c>
      <c r="H21" s="75">
        <v>52502</v>
      </c>
      <c r="I21" s="75">
        <v>14334</v>
      </c>
      <c r="J21" s="75">
        <v>36068</v>
      </c>
      <c r="K21" s="75">
        <v>29908</v>
      </c>
      <c r="L21" s="76">
        <f t="shared" si="2"/>
        <v>642597</v>
      </c>
      <c r="M21" s="77"/>
    </row>
    <row r="22" spans="1:13" s="67" customFormat="1" ht="17.25" customHeight="1">
      <c r="A22" s="60" t="s">
        <v>24</v>
      </c>
      <c r="B22" s="75">
        <v>62803</v>
      </c>
      <c r="C22" s="75">
        <v>63368</v>
      </c>
      <c r="D22" s="75">
        <v>67756</v>
      </c>
      <c r="E22" s="75">
        <v>42806</v>
      </c>
      <c r="F22" s="75">
        <v>48297</v>
      </c>
      <c r="G22" s="75">
        <v>153744</v>
      </c>
      <c r="H22" s="75">
        <v>45720</v>
      </c>
      <c r="I22" s="75">
        <v>9147</v>
      </c>
      <c r="J22" s="75">
        <v>28553</v>
      </c>
      <c r="K22" s="75">
        <v>27068</v>
      </c>
      <c r="L22" s="76">
        <f t="shared" si="2"/>
        <v>549262</v>
      </c>
      <c r="M22" s="77"/>
    </row>
    <row r="23" spans="1:12" ht="17.25" customHeight="1">
      <c r="A23" s="12" t="s">
        <v>25</v>
      </c>
      <c r="B23" s="13">
        <v>1733</v>
      </c>
      <c r="C23" s="13">
        <v>2039</v>
      </c>
      <c r="D23" s="13">
        <v>1698</v>
      </c>
      <c r="E23" s="13">
        <v>1182</v>
      </c>
      <c r="F23" s="13">
        <v>1141</v>
      </c>
      <c r="G23" s="13">
        <v>3235</v>
      </c>
      <c r="H23" s="13">
        <v>1692</v>
      </c>
      <c r="I23" s="13">
        <v>324</v>
      </c>
      <c r="J23" s="13">
        <v>643</v>
      </c>
      <c r="K23" s="13">
        <v>660</v>
      </c>
      <c r="L23" s="11">
        <f t="shared" si="2"/>
        <v>14347</v>
      </c>
    </row>
    <row r="24" spans="1:13" ht="17.25" customHeight="1">
      <c r="A24" s="16" t="s">
        <v>26</v>
      </c>
      <c r="B24" s="13">
        <f>+B25+B26</f>
        <v>65537</v>
      </c>
      <c r="C24" s="13">
        <f aca="true" t="shared" si="7" ref="C24:K24">+C25+C26</f>
        <v>95703</v>
      </c>
      <c r="D24" s="13">
        <f t="shared" si="7"/>
        <v>105730</v>
      </c>
      <c r="E24" s="13">
        <f t="shared" si="7"/>
        <v>62174</v>
      </c>
      <c r="F24" s="13">
        <f t="shared" si="7"/>
        <v>47349</v>
      </c>
      <c r="G24" s="13">
        <f t="shared" si="7"/>
        <v>101077</v>
      </c>
      <c r="H24" s="13">
        <f t="shared" si="7"/>
        <v>50530</v>
      </c>
      <c r="I24" s="13">
        <f t="shared" si="7"/>
        <v>17450</v>
      </c>
      <c r="J24" s="13">
        <f t="shared" si="7"/>
        <v>44629</v>
      </c>
      <c r="K24" s="13">
        <f t="shared" si="7"/>
        <v>29734</v>
      </c>
      <c r="L24" s="11">
        <f t="shared" si="2"/>
        <v>619913</v>
      </c>
      <c r="M24" s="50"/>
    </row>
    <row r="25" spans="1:13" ht="17.25" customHeight="1">
      <c r="A25" s="12" t="s">
        <v>39</v>
      </c>
      <c r="B25" s="13">
        <v>59203</v>
      </c>
      <c r="C25" s="13">
        <v>88113</v>
      </c>
      <c r="D25" s="13">
        <v>97619</v>
      </c>
      <c r="E25" s="13">
        <v>57401</v>
      </c>
      <c r="F25" s="13">
        <v>43142</v>
      </c>
      <c r="G25" s="13">
        <v>92513</v>
      </c>
      <c r="H25" s="13">
        <v>45991</v>
      </c>
      <c r="I25" s="13">
        <v>16504</v>
      </c>
      <c r="J25" s="13">
        <v>40854</v>
      </c>
      <c r="K25" s="13">
        <v>26966</v>
      </c>
      <c r="L25" s="11">
        <f t="shared" si="2"/>
        <v>568306</v>
      </c>
      <c r="M25" s="49"/>
    </row>
    <row r="26" spans="1:13" ht="17.25" customHeight="1">
      <c r="A26" s="12" t="s">
        <v>40</v>
      </c>
      <c r="B26" s="13">
        <v>6334</v>
      </c>
      <c r="C26" s="13">
        <v>7590</v>
      </c>
      <c r="D26" s="13">
        <v>8111</v>
      </c>
      <c r="E26" s="13">
        <v>4773</v>
      </c>
      <c r="F26" s="13">
        <v>4207</v>
      </c>
      <c r="G26" s="13">
        <v>8564</v>
      </c>
      <c r="H26" s="13">
        <v>4539</v>
      </c>
      <c r="I26" s="13">
        <v>946</v>
      </c>
      <c r="J26" s="13">
        <v>3775</v>
      </c>
      <c r="K26" s="13">
        <v>2768</v>
      </c>
      <c r="L26" s="11">
        <f t="shared" si="2"/>
        <v>51607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2435</v>
      </c>
      <c r="I27" s="11">
        <v>0</v>
      </c>
      <c r="J27" s="11">
        <v>0</v>
      </c>
      <c r="K27" s="11">
        <v>0</v>
      </c>
      <c r="L27" s="11">
        <f t="shared" si="2"/>
        <v>2435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</v>
      </c>
      <c r="L29" s="11">
        <f t="shared" si="2"/>
        <v>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26009.37</v>
      </c>
      <c r="I37" s="19">
        <v>0</v>
      </c>
      <c r="J37" s="19">
        <v>0</v>
      </c>
      <c r="K37" s="19">
        <v>0</v>
      </c>
      <c r="L37" s="23">
        <f>SUM(B37:K37)</f>
        <v>26009.37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1365193.91</v>
      </c>
      <c r="C49" s="22">
        <f aca="true" t="shared" si="11" ref="C49:H49">+C50+C62</f>
        <v>1949741.9300000002</v>
      </c>
      <c r="D49" s="22">
        <f t="shared" si="11"/>
        <v>2156595.2800000003</v>
      </c>
      <c r="E49" s="22">
        <f t="shared" si="11"/>
        <v>1225951.2999999998</v>
      </c>
      <c r="F49" s="22">
        <f t="shared" si="11"/>
        <v>1140303.3699999999</v>
      </c>
      <c r="G49" s="22">
        <f t="shared" si="11"/>
        <v>2480012.3200000003</v>
      </c>
      <c r="H49" s="22">
        <f t="shared" si="11"/>
        <v>1217571.0300000003</v>
      </c>
      <c r="I49" s="22">
        <f>+I50+I62</f>
        <v>410572.01</v>
      </c>
      <c r="J49" s="22">
        <f>+J50+J62</f>
        <v>779408.8200000001</v>
      </c>
      <c r="K49" s="22">
        <f>+K50+K62</f>
        <v>634136.63</v>
      </c>
      <c r="L49" s="22">
        <f aca="true" t="shared" si="12" ref="L49:L62">SUM(B49:K49)</f>
        <v>13359486.600000001</v>
      </c>
    </row>
    <row r="50" spans="1:12" ht="17.25" customHeight="1">
      <c r="A50" s="16" t="s">
        <v>60</v>
      </c>
      <c r="B50" s="23">
        <f>SUM(B51:B61)</f>
        <v>1348451.24</v>
      </c>
      <c r="C50" s="23">
        <f aca="true" t="shared" si="13" ref="C50:K50">SUM(C51:C61)</f>
        <v>1926579.3800000001</v>
      </c>
      <c r="D50" s="23">
        <f t="shared" si="13"/>
        <v>2140133.66</v>
      </c>
      <c r="E50" s="23">
        <f t="shared" si="13"/>
        <v>1202847.1999999997</v>
      </c>
      <c r="F50" s="23">
        <f t="shared" si="13"/>
        <v>1127042.97</v>
      </c>
      <c r="G50" s="23">
        <f t="shared" si="13"/>
        <v>2458726.8200000003</v>
      </c>
      <c r="H50" s="23">
        <f t="shared" si="13"/>
        <v>1201502.1800000002</v>
      </c>
      <c r="I50" s="23">
        <f t="shared" si="13"/>
        <v>410572.01</v>
      </c>
      <c r="J50" s="23">
        <f t="shared" si="13"/>
        <v>765440.65</v>
      </c>
      <c r="K50" s="23">
        <f t="shared" si="13"/>
        <v>634136.63</v>
      </c>
      <c r="L50" s="23">
        <f t="shared" si="12"/>
        <v>13215432.74</v>
      </c>
    </row>
    <row r="51" spans="1:12" ht="17.25" customHeight="1">
      <c r="A51" s="34" t="s">
        <v>61</v>
      </c>
      <c r="B51" s="23">
        <f aca="true" t="shared" si="14" ref="B51:H51">ROUND(B32*B7,2)</f>
        <v>1303397.24</v>
      </c>
      <c r="C51" s="23">
        <f t="shared" si="14"/>
        <v>1861215.12</v>
      </c>
      <c r="D51" s="23">
        <f t="shared" si="14"/>
        <v>2063805.31</v>
      </c>
      <c r="E51" s="23">
        <f t="shared" si="14"/>
        <v>1160295.64</v>
      </c>
      <c r="F51" s="23">
        <f t="shared" si="14"/>
        <v>1069837.97</v>
      </c>
      <c r="G51" s="23">
        <f t="shared" si="14"/>
        <v>2374548.35</v>
      </c>
      <c r="H51" s="23">
        <f t="shared" si="14"/>
        <v>1133362.3</v>
      </c>
      <c r="I51" s="23">
        <f>ROUND(I32*I7,2)</f>
        <v>410572.01</v>
      </c>
      <c r="J51" s="23">
        <f>ROUND(J32*J7,2)</f>
        <v>738471.32</v>
      </c>
      <c r="K51" s="23">
        <f>ROUND(K32*K7,2)</f>
        <v>625593.22</v>
      </c>
      <c r="L51" s="23">
        <f t="shared" si="12"/>
        <v>12741098.48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26009.37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26009.37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13968.17</v>
      </c>
      <c r="K62" s="19">
        <v>0</v>
      </c>
      <c r="L62" s="36">
        <f t="shared" si="12"/>
        <v>144053.86000000002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-195752.39</v>
      </c>
      <c r="C66" s="35">
        <f t="shared" si="15"/>
        <v>-182566.71</v>
      </c>
      <c r="D66" s="35">
        <f t="shared" si="15"/>
        <v>-237391.53</v>
      </c>
      <c r="E66" s="35">
        <f t="shared" si="15"/>
        <v>-204180.84</v>
      </c>
      <c r="F66" s="35">
        <f t="shared" si="15"/>
        <v>-186461.78</v>
      </c>
      <c r="G66" s="35">
        <f t="shared" si="15"/>
        <v>-277632.92</v>
      </c>
      <c r="H66" s="35">
        <f t="shared" si="15"/>
        <v>-137743.05</v>
      </c>
      <c r="I66" s="35">
        <f t="shared" si="15"/>
        <v>-91070.71</v>
      </c>
      <c r="J66" s="35">
        <f t="shared" si="15"/>
        <v>-88537.62</v>
      </c>
      <c r="K66" s="35">
        <f t="shared" si="15"/>
        <v>-61460.65</v>
      </c>
      <c r="L66" s="35">
        <f aca="true" t="shared" si="16" ref="L66:L116">SUM(B66:K66)</f>
        <v>-1662798.1999999997</v>
      </c>
    </row>
    <row r="67" spans="1:12" ht="18.75" customHeight="1">
      <c r="A67" s="16" t="s">
        <v>73</v>
      </c>
      <c r="B67" s="35">
        <f aca="true" t="shared" si="17" ref="B67:K67">B68+B69+B70+B71+B72+B73</f>
        <v>-181241.44</v>
      </c>
      <c r="C67" s="35">
        <f t="shared" si="17"/>
        <v>-161481.44</v>
      </c>
      <c r="D67" s="35">
        <f t="shared" si="17"/>
        <v>-169409.97</v>
      </c>
      <c r="E67" s="35">
        <f t="shared" si="17"/>
        <v>-189716.08</v>
      </c>
      <c r="F67" s="35">
        <f t="shared" si="17"/>
        <v>-163591.3</v>
      </c>
      <c r="G67" s="35">
        <f t="shared" si="17"/>
        <v>-229389.58999999997</v>
      </c>
      <c r="H67" s="35">
        <f t="shared" si="17"/>
        <v>-123424</v>
      </c>
      <c r="I67" s="35">
        <f t="shared" si="17"/>
        <v>-23548</v>
      </c>
      <c r="J67" s="35">
        <f t="shared" si="17"/>
        <v>-55160</v>
      </c>
      <c r="K67" s="35">
        <f t="shared" si="17"/>
        <v>-54260</v>
      </c>
      <c r="L67" s="35">
        <f t="shared" si="16"/>
        <v>-1351221.8199999998</v>
      </c>
    </row>
    <row r="68" spans="1:13" s="67" customFormat="1" ht="18.75" customHeight="1">
      <c r="A68" s="60" t="s">
        <v>144</v>
      </c>
      <c r="B68" s="63">
        <f>-ROUND(B9*$D$3,2)</f>
        <v>-112480</v>
      </c>
      <c r="C68" s="63">
        <f aca="true" t="shared" si="18" ref="C68:J68">-ROUND(C9*$D$3,2)</f>
        <v>-156368</v>
      </c>
      <c r="D68" s="63">
        <f t="shared" si="18"/>
        <v>-141960</v>
      </c>
      <c r="E68" s="63">
        <f t="shared" si="18"/>
        <v>-97368</v>
      </c>
      <c r="F68" s="63">
        <f t="shared" si="18"/>
        <v>-69556</v>
      </c>
      <c r="G68" s="63">
        <f t="shared" si="18"/>
        <v>-142776</v>
      </c>
      <c r="H68" s="63">
        <f t="shared" si="18"/>
        <v>-123424</v>
      </c>
      <c r="I68" s="63">
        <f t="shared" si="18"/>
        <v>-23548</v>
      </c>
      <c r="J68" s="63">
        <f t="shared" si="18"/>
        <v>-55160</v>
      </c>
      <c r="K68" s="63">
        <f>-ROUND((K9+K29)*$D$3,2)</f>
        <v>-54260</v>
      </c>
      <c r="L68" s="63">
        <f t="shared" si="16"/>
        <v>-976900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-1148.1</v>
      </c>
      <c r="C70" s="35">
        <v>-404.2</v>
      </c>
      <c r="D70" s="35">
        <v>-546.1</v>
      </c>
      <c r="E70" s="35">
        <v>-786.9</v>
      </c>
      <c r="F70" s="35">
        <v>-812.7</v>
      </c>
      <c r="G70" s="35">
        <v>-477.3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-4175.3</v>
      </c>
    </row>
    <row r="71" spans="1:12" ht="18.75" customHeight="1">
      <c r="A71" s="12" t="s">
        <v>76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0</v>
      </c>
    </row>
    <row r="72" spans="1:12" ht="18.75" customHeight="1">
      <c r="A72" s="12" t="s">
        <v>77</v>
      </c>
      <c r="B72" s="35">
        <v>-67613.34</v>
      </c>
      <c r="C72" s="35">
        <v>-4709.24</v>
      </c>
      <c r="D72" s="35">
        <v>-26903.87</v>
      </c>
      <c r="E72" s="35">
        <v>-91561.18</v>
      </c>
      <c r="F72" s="35">
        <v>-93222.6</v>
      </c>
      <c r="G72" s="35">
        <v>-86136.29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-370146.51999999996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-14510.95</v>
      </c>
      <c r="C74" s="63">
        <f t="shared" si="19"/>
        <v>-21085.27</v>
      </c>
      <c r="D74" s="35">
        <f t="shared" si="19"/>
        <v>-67981.56</v>
      </c>
      <c r="E74" s="63">
        <f t="shared" si="19"/>
        <v>-14464.76</v>
      </c>
      <c r="F74" s="35">
        <f t="shared" si="19"/>
        <v>-22870.48</v>
      </c>
      <c r="G74" s="35">
        <f t="shared" si="19"/>
        <v>-48243.33</v>
      </c>
      <c r="H74" s="63">
        <f t="shared" si="19"/>
        <v>-14319.05</v>
      </c>
      <c r="I74" s="35">
        <f t="shared" si="19"/>
        <v>-67522.71</v>
      </c>
      <c r="J74" s="63">
        <f t="shared" si="19"/>
        <v>-33377.62</v>
      </c>
      <c r="K74" s="63">
        <f t="shared" si="19"/>
        <v>-7200.65</v>
      </c>
      <c r="L74" s="63">
        <f t="shared" si="16"/>
        <v>-311576.38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-47000</v>
      </c>
      <c r="E91" s="19">
        <v>-500</v>
      </c>
      <c r="F91" s="19">
        <v>-10500</v>
      </c>
      <c r="G91" s="63">
        <v>-19000</v>
      </c>
      <c r="H91" s="19">
        <v>0</v>
      </c>
      <c r="I91" s="19">
        <v>0</v>
      </c>
      <c r="J91" s="19">
        <v>-23000</v>
      </c>
      <c r="K91" s="19">
        <v>0</v>
      </c>
      <c r="L91" s="63">
        <f t="shared" si="16"/>
        <v>-100000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1169441.52</v>
      </c>
      <c r="C114" s="24">
        <f t="shared" si="20"/>
        <v>1767175.2200000002</v>
      </c>
      <c r="D114" s="24">
        <f t="shared" si="20"/>
        <v>1919203.7500000002</v>
      </c>
      <c r="E114" s="24">
        <f t="shared" si="20"/>
        <v>1021770.4599999997</v>
      </c>
      <c r="F114" s="24">
        <f t="shared" si="20"/>
        <v>953841.59</v>
      </c>
      <c r="G114" s="24">
        <f t="shared" si="20"/>
        <v>2202379.4000000004</v>
      </c>
      <c r="H114" s="24">
        <f t="shared" si="20"/>
        <v>1079827.9800000002</v>
      </c>
      <c r="I114" s="24">
        <f>+I115+I116</f>
        <v>319501.3</v>
      </c>
      <c r="J114" s="24">
        <f>+J115+J116</f>
        <v>690871.2000000001</v>
      </c>
      <c r="K114" s="24">
        <f>+K115+K116</f>
        <v>572675.98</v>
      </c>
      <c r="L114" s="45">
        <f t="shared" si="16"/>
        <v>11696688.400000002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1152698.85</v>
      </c>
      <c r="C115" s="24">
        <f t="shared" si="21"/>
        <v>1744012.6700000002</v>
      </c>
      <c r="D115" s="24">
        <f t="shared" si="21"/>
        <v>1902742.1300000001</v>
      </c>
      <c r="E115" s="24">
        <f t="shared" si="21"/>
        <v>998666.3599999998</v>
      </c>
      <c r="F115" s="24">
        <f t="shared" si="21"/>
        <v>940581.19</v>
      </c>
      <c r="G115" s="24">
        <f t="shared" si="21"/>
        <v>2181093.9000000004</v>
      </c>
      <c r="H115" s="24">
        <f t="shared" si="21"/>
        <v>1063759.1300000001</v>
      </c>
      <c r="I115" s="24">
        <f t="shared" si="21"/>
        <v>319501.3</v>
      </c>
      <c r="J115" s="24">
        <f t="shared" si="21"/>
        <v>676903.03</v>
      </c>
      <c r="K115" s="24">
        <f t="shared" si="21"/>
        <v>572675.98</v>
      </c>
      <c r="L115" s="45">
        <f t="shared" si="16"/>
        <v>11552634.540000001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16742.67</v>
      </c>
      <c r="C116" s="24">
        <f t="shared" si="22"/>
        <v>23162.55</v>
      </c>
      <c r="D116" s="24">
        <f t="shared" si="22"/>
        <v>16461.62</v>
      </c>
      <c r="E116" s="24">
        <f t="shared" si="22"/>
        <v>23104.1</v>
      </c>
      <c r="F116" s="24">
        <f t="shared" si="22"/>
        <v>13260.4</v>
      </c>
      <c r="G116" s="24">
        <f t="shared" si="22"/>
        <v>21285.5</v>
      </c>
      <c r="H116" s="24">
        <f t="shared" si="22"/>
        <v>16068.85</v>
      </c>
      <c r="I116" s="19">
        <f t="shared" si="22"/>
        <v>0</v>
      </c>
      <c r="J116" s="24">
        <f t="shared" si="22"/>
        <v>13968.17</v>
      </c>
      <c r="K116" s="24">
        <f t="shared" si="22"/>
        <v>0</v>
      </c>
      <c r="L116" s="45">
        <f t="shared" si="16"/>
        <v>144053.86000000002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11696688.389999999</v>
      </c>
      <c r="M122" s="51"/>
    </row>
    <row r="123" spans="1:12" ht="18.75" customHeight="1">
      <c r="A123" s="26" t="s">
        <v>123</v>
      </c>
      <c r="B123" s="27">
        <v>145017.05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145017.05</v>
      </c>
    </row>
    <row r="124" spans="1:12" ht="18.75" customHeight="1">
      <c r="A124" s="26" t="s">
        <v>124</v>
      </c>
      <c r="B124" s="27">
        <v>1024424.47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1024424.47</v>
      </c>
    </row>
    <row r="125" spans="1:12" ht="18.75" customHeight="1">
      <c r="A125" s="26" t="s">
        <v>125</v>
      </c>
      <c r="B125" s="38">
        <v>0</v>
      </c>
      <c r="C125" s="27">
        <v>1767175.22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1767175.22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1786011.8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1786011.8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133191.95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133191.95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1011552.75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1011552.75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10217.7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10217.7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302725.24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302725.24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74728.2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74728.2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576388.16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576388.16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620022.68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620022.68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54068.79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54068.79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348767.84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348767.84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292032.98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292032.98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887487.11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887487.11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368245.12</v>
      </c>
      <c r="I139" s="38">
        <v>0</v>
      </c>
      <c r="J139" s="38">
        <v>0</v>
      </c>
      <c r="K139" s="38">
        <v>0</v>
      </c>
      <c r="L139" s="39">
        <f t="shared" si="23"/>
        <v>368245.12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711582.85</v>
      </c>
      <c r="I140" s="38">
        <v>0</v>
      </c>
      <c r="J140" s="38">
        <v>0</v>
      </c>
      <c r="K140" s="38">
        <v>0</v>
      </c>
      <c r="L140" s="39">
        <f t="shared" si="23"/>
        <v>711582.85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319501.3</v>
      </c>
      <c r="J141" s="38">
        <v>0</v>
      </c>
      <c r="K141" s="38">
        <v>0</v>
      </c>
      <c r="L141" s="39">
        <f t="shared" si="23"/>
        <v>319501.3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690871.2</v>
      </c>
      <c r="K142" s="18">
        <v>0</v>
      </c>
      <c r="L142" s="39">
        <f t="shared" si="23"/>
        <v>690871.2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572675.98</v>
      </c>
      <c r="L143" s="42">
        <f t="shared" si="23"/>
        <v>572675.98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690871.2000000001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2019-01-09T17:05:25Z</dcterms:modified>
  <cp:category/>
  <cp:version/>
  <cp:contentType/>
  <cp:contentStatus/>
</cp:coreProperties>
</file>