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<sst xmlns="http://schemas.openxmlformats.org/spreadsheetml/2006/main" count="148" uniqueCount="148">
  <si>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</si>
  <si>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</si>
  <si>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</si>
  <si>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</si>
  <si>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</si>
  <si>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</si>
  <si>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</si>
  <si>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</si>
  <si>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</si>
  <si>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</si>
  <si>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</si>
  <si>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</si>
  <si>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</si>
  <si>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</si>
  <si>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</si>
  <si>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</si>
  <si>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</si>
  <si>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</si>
  <si>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</si>
  <si>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</si>
  <si>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</si>
  <si>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</si>
  <si>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</si>
  <si>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</si>
  <si>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</si>
  <si>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</si>
  <si>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</si>
  <si>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</si>
  <si>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</si>
  <si>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</si>
  <si>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</si>
  <si>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</si>
  <si>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</si>
  <si>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</si>
  <si>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</si>
  <si>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</si>
  <si>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</si>
  <si>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</si>
  <si>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</si>
  <si>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</si>
  <si>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</si>
  <si>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</si>
  <si>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</si>
  <si>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</si>
  <si>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</si>
  <si>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</si>
  <si>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</si>
  <si>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</si>
  <si>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</si>
  <si>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</si>
  <si>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</si>
  <si>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</si>
  <si>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</si>
  <si>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</si>
  <si>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</si>
  <si>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</si>
  <si>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</si>
  <si>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</si>
  <si>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</si>
  <si>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</si>
  <si>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</si>
  <si>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</si>
  <si>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</si>
  <si>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</si>
  <si>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</si>
  <si>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</si>
  <si>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</si>
  <si>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</si>
  <si>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</si>
  <si>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</si>
  <si>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</si>
  <si>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</si>
  <si>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</si>
  <si>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</si>
  <si>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</si>
  <si>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</si>
  <si>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</si>
  <si>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</si>
  <si>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</si>
  <si>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</si>
  <si>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</si>
  <si>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</si>
  <si>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</si>
  <si>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</si>
  <si>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</si>
  <si>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</si>
  <si>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</si>
  <si>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</si>
  <si>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</si>
  <si>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</si>
  <si>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</si>
  <si>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</si>
  <si>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</si>
  <si>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</si>
  <si>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</si>
  <si>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</si>
  <si>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</si>
  <si>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</si>
  <si>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</si>
  <si>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</si>
  <si>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</si>
  <si>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</si>
  <si>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</si>
  <si>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</si>
  <si>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</si>
  <si>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</si>
  <si>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</si>
  <si>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</si>
  <si>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</si>
  <si>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</si>
  <si>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</si>
  <si>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</si>
  <si>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</si>
  <si>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</si>
  <si>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</si>
  <si>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</si>
  <si>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</si>
  <si>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</si>
  <si>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</si>
  <si>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</si>
  <si>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</si>
  <si>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</si>
  <si>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</si>
  <si>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</si>
  <si>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</si>
  <si>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</si>
  <si>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</si>
  <si>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</si>
  <si>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</si>
  <si>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</si>
  <si>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</si>
  <si>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</si>
  <si>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</si>
  <si>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</si>
  <si>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</si>
  <si>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</si>
  <si>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</si>
  <si>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</si>
  <si>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</si>
  <si>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</si>
  <si>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</si>
  <si>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</si>
  <si>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</si>
  <si>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</si>
  <si>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</si>
  <si>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02/01/19 - VENCIMENTO 09/01/19</t>
  </si>
  <si>
    <t>7.3. Revisão de Remuneração pelo Transporte Coletivo ¹</t>
  </si>
  <si>
    <t>¹ Linhas da USP nov/18.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</si>
</sst>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365265</v>
      </c>
      <c r="C7" s="9">
        <f t="shared" si="0"/>
        <v>462099</v>
      </c>
      <c r="D7" s="9">
        <f t="shared" si="0"/>
        <v>457764</v>
      </c>
      <c r="E7" s="9">
        <f t="shared" si="0"/>
        <v>293635</v>
      </c>
      <c r="F7" s="9">
        <f t="shared" si="0"/>
        <v>274607</v>
      </c>
      <c r="G7" s="9">
        <f t="shared" si="0"/>
        <v>738365</v>
      </c>
      <c r="H7" s="9">
        <f t="shared" si="0"/>
        <v>303071</v>
      </c>
      <c r="I7" s="9">
        <f t="shared" si="0"/>
        <v>67470</v>
      </c>
      <c r="J7" s="9">
        <f t="shared" si="0"/>
        <v>195769</v>
      </c>
      <c r="K7" s="9">
        <f t="shared" si="0"/>
        <v>169992</v>
      </c>
      <c r="L7" s="9">
        <f t="shared" si="0"/>
        <v>3328037</v>
      </c>
      <c r="M7" s="49"/>
    </row>
    <row r="8" spans="1:12" ht="17.25" customHeight="1">
      <c r="A8" s="10" t="s">
        <v>38</v>
      </c>
      <c r="B8" s="11">
        <f>B9+B12+B16</f>
        <v>192258</v>
      </c>
      <c r="C8" s="11">
        <f aca="true" t="shared" si="1" ref="C8:K8">C9+C12+C16</f>
        <v>248940</v>
      </c>
      <c r="D8" s="11">
        <f t="shared" si="1"/>
        <v>227648</v>
      </c>
      <c r="E8" s="11">
        <f t="shared" si="1"/>
        <v>156801</v>
      </c>
      <c r="F8" s="11">
        <f t="shared" si="1"/>
        <v>135598</v>
      </c>
      <c r="G8" s="11">
        <f t="shared" si="1"/>
        <v>374948</v>
      </c>
      <c r="H8" s="11">
        <f t="shared" si="1"/>
        <v>169513</v>
      </c>
      <c r="I8" s="11">
        <f t="shared" si="1"/>
        <v>31511</v>
      </c>
      <c r="J8" s="11">
        <f t="shared" si="1"/>
        <v>99945</v>
      </c>
      <c r="K8" s="11">
        <f t="shared" si="1"/>
        <v>93146</v>
      </c>
      <c r="L8" s="11">
        <f aca="true" t="shared" si="2" ref="L8:L29">SUM(B8:K8)</f>
        <v>1730308</v>
      </c>
    </row>
    <row r="9" spans="1:12" ht="17.25" customHeight="1">
      <c r="A9" s="15" t="s">
        <v>16</v>
      </c>
      <c r="B9" s="13">
        <f>+B10+B11</f>
        <v>27032</v>
      </c>
      <c r="C9" s="13">
        <f aca="true" t="shared" si="3" ref="C9:K9">+C10+C11</f>
        <v>37266</v>
      </c>
      <c r="D9" s="13">
        <f t="shared" si="3"/>
        <v>33626</v>
      </c>
      <c r="E9" s="13">
        <f t="shared" si="3"/>
        <v>21815</v>
      </c>
      <c r="F9" s="13">
        <f t="shared" si="3"/>
        <v>17003</v>
      </c>
      <c r="G9" s="13">
        <f t="shared" si="3"/>
        <v>34381</v>
      </c>
      <c r="H9" s="13">
        <f t="shared" si="3"/>
        <v>27628</v>
      </c>
      <c r="I9" s="13">
        <f t="shared" si="3"/>
        <v>5282</v>
      </c>
      <c r="J9" s="13">
        <f t="shared" si="3"/>
        <v>13484</v>
      </c>
      <c r="K9" s="13">
        <f t="shared" si="3"/>
        <v>12908</v>
      </c>
      <c r="L9" s="11">
        <f t="shared" si="2"/>
        <v>230425</v>
      </c>
    </row>
    <row r="10" spans="1:12" ht="17.25" customHeight="1">
      <c r="A10" s="29" t="s">
        <v>17</v>
      </c>
      <c r="B10" s="13">
        <v>27032</v>
      </c>
      <c r="C10" s="13">
        <v>37266</v>
      </c>
      <c r="D10" s="13">
        <v>33626</v>
      </c>
      <c r="E10" s="13">
        <v>21815</v>
      </c>
      <c r="F10" s="13">
        <v>17003</v>
      </c>
      <c r="G10" s="13">
        <v>34381</v>
      </c>
      <c r="H10" s="13">
        <v>27628</v>
      </c>
      <c r="I10" s="13">
        <v>5282</v>
      </c>
      <c r="J10" s="13">
        <v>13484</v>
      </c>
      <c r="K10" s="13">
        <v>12908</v>
      </c>
      <c r="L10" s="11">
        <f t="shared" si="2"/>
        <v>230425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158315</v>
      </c>
      <c r="C12" s="17">
        <f t="shared" si="4"/>
        <v>202246</v>
      </c>
      <c r="D12" s="17">
        <f t="shared" si="4"/>
        <v>185716</v>
      </c>
      <c r="E12" s="17">
        <f t="shared" si="4"/>
        <v>129395</v>
      </c>
      <c r="F12" s="17">
        <f t="shared" si="4"/>
        <v>112335</v>
      </c>
      <c r="G12" s="17">
        <f t="shared" si="4"/>
        <v>323437</v>
      </c>
      <c r="H12" s="17">
        <f t="shared" si="4"/>
        <v>135926</v>
      </c>
      <c r="I12" s="17">
        <f t="shared" si="4"/>
        <v>24825</v>
      </c>
      <c r="J12" s="17">
        <f t="shared" si="4"/>
        <v>82678</v>
      </c>
      <c r="K12" s="17">
        <f t="shared" si="4"/>
        <v>76641</v>
      </c>
      <c r="L12" s="11">
        <f t="shared" si="2"/>
        <v>1431514</v>
      </c>
    </row>
    <row r="13" spans="1:14" s="67" customFormat="1" ht="17.25" customHeight="1">
      <c r="A13" s="74" t="s">
        <v>19</v>
      </c>
      <c r="B13" s="75">
        <v>72227</v>
      </c>
      <c r="C13" s="75">
        <v>97962</v>
      </c>
      <c r="D13" s="75">
        <v>91671</v>
      </c>
      <c r="E13" s="75">
        <v>62160</v>
      </c>
      <c r="F13" s="75">
        <v>55607</v>
      </c>
      <c r="G13" s="75">
        <v>145711</v>
      </c>
      <c r="H13" s="75">
        <v>60383</v>
      </c>
      <c r="I13" s="75">
        <v>13053</v>
      </c>
      <c r="J13" s="75">
        <v>40394</v>
      </c>
      <c r="K13" s="75">
        <v>34971</v>
      </c>
      <c r="L13" s="76">
        <f t="shared" si="2"/>
        <v>674139</v>
      </c>
      <c r="M13" s="77"/>
      <c r="N13" s="78"/>
    </row>
    <row r="14" spans="1:13" s="67" customFormat="1" ht="17.25" customHeight="1">
      <c r="A14" s="74" t="s">
        <v>20</v>
      </c>
      <c r="B14" s="75">
        <v>83235</v>
      </c>
      <c r="C14" s="75">
        <v>100498</v>
      </c>
      <c r="D14" s="75">
        <v>91338</v>
      </c>
      <c r="E14" s="75">
        <v>64863</v>
      </c>
      <c r="F14" s="75">
        <v>55105</v>
      </c>
      <c r="G14" s="75">
        <v>173114</v>
      </c>
      <c r="H14" s="75">
        <v>72350</v>
      </c>
      <c r="I14" s="75">
        <v>11243</v>
      </c>
      <c r="J14" s="75">
        <v>41268</v>
      </c>
      <c r="K14" s="75">
        <v>40419</v>
      </c>
      <c r="L14" s="76">
        <f t="shared" si="2"/>
        <v>733433</v>
      </c>
      <c r="M14" s="77"/>
    </row>
    <row r="15" spans="1:12" ht="17.25" customHeight="1">
      <c r="A15" s="14" t="s">
        <v>21</v>
      </c>
      <c r="B15" s="13">
        <v>2853</v>
      </c>
      <c r="C15" s="13">
        <v>3786</v>
      </c>
      <c r="D15" s="13">
        <v>2707</v>
      </c>
      <c r="E15" s="13">
        <v>2372</v>
      </c>
      <c r="F15" s="13">
        <v>1623</v>
      </c>
      <c r="G15" s="13">
        <v>4612</v>
      </c>
      <c r="H15" s="13">
        <v>3193</v>
      </c>
      <c r="I15" s="13">
        <v>529</v>
      </c>
      <c r="J15" s="13">
        <v>1016</v>
      </c>
      <c r="K15" s="13">
        <v>1251</v>
      </c>
      <c r="L15" s="11">
        <f t="shared" si="2"/>
        <v>23942</v>
      </c>
    </row>
    <row r="16" spans="1:12" ht="17.25" customHeight="1">
      <c r="A16" s="15" t="s">
        <v>34</v>
      </c>
      <c r="B16" s="13">
        <f>B17+B18+B19</f>
        <v>6911</v>
      </c>
      <c r="C16" s="13">
        <f aca="true" t="shared" si="5" ref="C16:K16">C17+C18+C19</f>
        <v>9428</v>
      </c>
      <c r="D16" s="13">
        <f t="shared" si="5"/>
        <v>8306</v>
      </c>
      <c r="E16" s="13">
        <f t="shared" si="5"/>
        <v>5591</v>
      </c>
      <c r="F16" s="13">
        <f t="shared" si="5"/>
        <v>6260</v>
      </c>
      <c r="G16" s="13">
        <f t="shared" si="5"/>
        <v>17130</v>
      </c>
      <c r="H16" s="13">
        <f t="shared" si="5"/>
        <v>5959</v>
      </c>
      <c r="I16" s="13">
        <f t="shared" si="5"/>
        <v>1404</v>
      </c>
      <c r="J16" s="13">
        <f t="shared" si="5"/>
        <v>3783</v>
      </c>
      <c r="K16" s="13">
        <f t="shared" si="5"/>
        <v>3597</v>
      </c>
      <c r="L16" s="11">
        <f t="shared" si="2"/>
        <v>68369</v>
      </c>
    </row>
    <row r="17" spans="1:12" ht="17.25" customHeight="1">
      <c r="A17" s="14" t="s">
        <v>35</v>
      </c>
      <c r="B17" s="13">
        <v>6900</v>
      </c>
      <c r="C17" s="13">
        <v>9410</v>
      </c>
      <c r="D17" s="13">
        <v>8303</v>
      </c>
      <c r="E17" s="13">
        <v>5579</v>
      </c>
      <c r="F17" s="13">
        <v>6247</v>
      </c>
      <c r="G17" s="13">
        <v>17114</v>
      </c>
      <c r="H17" s="13">
        <v>5952</v>
      </c>
      <c r="I17" s="13">
        <v>1403</v>
      </c>
      <c r="J17" s="13">
        <v>3778</v>
      </c>
      <c r="K17" s="13">
        <v>3587</v>
      </c>
      <c r="L17" s="11">
        <f t="shared" si="2"/>
        <v>68273</v>
      </c>
    </row>
    <row r="18" spans="1:12" ht="17.25" customHeight="1">
      <c r="A18" s="14" t="s">
        <v>36</v>
      </c>
      <c r="B18" s="13">
        <v>4</v>
      </c>
      <c r="C18" s="13">
        <v>7</v>
      </c>
      <c r="D18" s="13">
        <v>3</v>
      </c>
      <c r="E18" s="13">
        <v>11</v>
      </c>
      <c r="F18" s="13">
        <v>4</v>
      </c>
      <c r="G18" s="13">
        <v>9</v>
      </c>
      <c r="H18" s="13">
        <v>4</v>
      </c>
      <c r="I18" s="13">
        <v>1</v>
      </c>
      <c r="J18" s="13">
        <v>4</v>
      </c>
      <c r="K18" s="13">
        <v>4</v>
      </c>
      <c r="L18" s="11">
        <f t="shared" si="2"/>
        <v>51</v>
      </c>
    </row>
    <row r="19" spans="1:12" ht="17.25" customHeight="1">
      <c r="A19" s="14" t="s">
        <v>37</v>
      </c>
      <c r="B19" s="13">
        <v>7</v>
      </c>
      <c r="C19" s="13">
        <v>11</v>
      </c>
      <c r="D19" s="13">
        <v>0</v>
      </c>
      <c r="E19" s="13">
        <v>1</v>
      </c>
      <c r="F19" s="13">
        <v>9</v>
      </c>
      <c r="G19" s="13">
        <v>7</v>
      </c>
      <c r="H19" s="13">
        <v>3</v>
      </c>
      <c r="I19" s="13">
        <v>0</v>
      </c>
      <c r="J19" s="13">
        <v>1</v>
      </c>
      <c r="K19" s="13">
        <v>6</v>
      </c>
      <c r="L19" s="11">
        <f t="shared" si="2"/>
        <v>45</v>
      </c>
    </row>
    <row r="20" spans="1:12" ht="17.25" customHeight="1">
      <c r="A20" s="16" t="s">
        <v>22</v>
      </c>
      <c r="B20" s="11">
        <f>+B21+B22+B23</f>
        <v>114138</v>
      </c>
      <c r="C20" s="11">
        <f aca="true" t="shared" si="6" ref="C20:K20">+C21+C22+C23</f>
        <v>127286</v>
      </c>
      <c r="D20" s="11">
        <f t="shared" si="6"/>
        <v>136581</v>
      </c>
      <c r="E20" s="11">
        <f t="shared" si="6"/>
        <v>81876</v>
      </c>
      <c r="F20" s="11">
        <f t="shared" si="6"/>
        <v>96761</v>
      </c>
      <c r="G20" s="11">
        <f t="shared" si="6"/>
        <v>272607</v>
      </c>
      <c r="H20" s="11">
        <f t="shared" si="6"/>
        <v>86718</v>
      </c>
      <c r="I20" s="11">
        <f t="shared" si="6"/>
        <v>20234</v>
      </c>
      <c r="J20" s="11">
        <f t="shared" si="6"/>
        <v>55483</v>
      </c>
      <c r="K20" s="11">
        <f t="shared" si="6"/>
        <v>49948</v>
      </c>
      <c r="L20" s="11">
        <f t="shared" si="2"/>
        <v>1041632</v>
      </c>
    </row>
    <row r="21" spans="1:13" s="67" customFormat="1" ht="17.25" customHeight="1">
      <c r="A21" s="60" t="s">
        <v>23</v>
      </c>
      <c r="B21" s="75">
        <v>55636</v>
      </c>
      <c r="C21" s="75">
        <v>68908</v>
      </c>
      <c r="D21" s="75">
        <v>74793</v>
      </c>
      <c r="E21" s="75">
        <v>43698</v>
      </c>
      <c r="F21" s="75">
        <v>52860</v>
      </c>
      <c r="G21" s="75">
        <v>132064</v>
      </c>
      <c r="H21" s="75">
        <v>44319</v>
      </c>
      <c r="I21" s="75">
        <v>11734</v>
      </c>
      <c r="J21" s="75">
        <v>29543</v>
      </c>
      <c r="K21" s="75">
        <v>24952</v>
      </c>
      <c r="L21" s="76">
        <f t="shared" si="2"/>
        <v>538507</v>
      </c>
      <c r="M21" s="77"/>
    </row>
    <row r="22" spans="1:13" s="67" customFormat="1" ht="17.25" customHeight="1">
      <c r="A22" s="60" t="s">
        <v>24</v>
      </c>
      <c r="B22" s="75">
        <v>56951</v>
      </c>
      <c r="C22" s="75">
        <v>56474</v>
      </c>
      <c r="D22" s="75">
        <v>60320</v>
      </c>
      <c r="E22" s="75">
        <v>37167</v>
      </c>
      <c r="F22" s="75">
        <v>42885</v>
      </c>
      <c r="G22" s="75">
        <v>137443</v>
      </c>
      <c r="H22" s="75">
        <v>41020</v>
      </c>
      <c r="I22" s="75">
        <v>8223</v>
      </c>
      <c r="J22" s="75">
        <v>25390</v>
      </c>
      <c r="K22" s="75">
        <v>24409</v>
      </c>
      <c r="L22" s="76">
        <f t="shared" si="2"/>
        <v>490282</v>
      </c>
      <c r="M22" s="77"/>
    </row>
    <row r="23" spans="1:12" ht="17.25" customHeight="1">
      <c r="A23" s="12" t="s">
        <v>25</v>
      </c>
      <c r="B23" s="13">
        <v>1551</v>
      </c>
      <c r="C23" s="13">
        <v>1904</v>
      </c>
      <c r="D23" s="13">
        <v>1468</v>
      </c>
      <c r="E23" s="13">
        <v>1011</v>
      </c>
      <c r="F23" s="13">
        <v>1016</v>
      </c>
      <c r="G23" s="13">
        <v>3100</v>
      </c>
      <c r="H23" s="13">
        <v>1379</v>
      </c>
      <c r="I23" s="13">
        <v>277</v>
      </c>
      <c r="J23" s="13">
        <v>550</v>
      </c>
      <c r="K23" s="13">
        <v>587</v>
      </c>
      <c r="L23" s="11">
        <f t="shared" si="2"/>
        <v>12843</v>
      </c>
    </row>
    <row r="24" spans="1:13" ht="17.25" customHeight="1">
      <c r="A24" s="16" t="s">
        <v>26</v>
      </c>
      <c r="B24" s="13">
        <f>+B25+B26</f>
        <v>58869</v>
      </c>
      <c r="C24" s="13">
        <f aca="true" t="shared" si="7" ref="C24:K24">+C25+C26</f>
        <v>85873</v>
      </c>
      <c r="D24" s="13">
        <f t="shared" si="7"/>
        <v>93535</v>
      </c>
      <c r="E24" s="13">
        <f t="shared" si="7"/>
        <v>54958</v>
      </c>
      <c r="F24" s="13">
        <f t="shared" si="7"/>
        <v>42248</v>
      </c>
      <c r="G24" s="13">
        <f t="shared" si="7"/>
        <v>90810</v>
      </c>
      <c r="H24" s="13">
        <f t="shared" si="7"/>
        <v>44730</v>
      </c>
      <c r="I24" s="13">
        <f t="shared" si="7"/>
        <v>15725</v>
      </c>
      <c r="J24" s="13">
        <f t="shared" si="7"/>
        <v>40341</v>
      </c>
      <c r="K24" s="13">
        <f t="shared" si="7"/>
        <v>26898</v>
      </c>
      <c r="L24" s="11">
        <f t="shared" si="2"/>
        <v>553987</v>
      </c>
      <c r="M24" s="50"/>
    </row>
    <row r="25" spans="1:13" ht="17.25" customHeight="1">
      <c r="A25" s="12" t="s">
        <v>39</v>
      </c>
      <c r="B25" s="13">
        <v>53397</v>
      </c>
      <c r="C25" s="13">
        <v>79028</v>
      </c>
      <c r="D25" s="13">
        <v>86497</v>
      </c>
      <c r="E25" s="13">
        <v>50770</v>
      </c>
      <c r="F25" s="13">
        <v>38547</v>
      </c>
      <c r="G25" s="13">
        <v>83137</v>
      </c>
      <c r="H25" s="13">
        <v>40715</v>
      </c>
      <c r="I25" s="13">
        <v>14866</v>
      </c>
      <c r="J25" s="13">
        <v>37078</v>
      </c>
      <c r="K25" s="13">
        <v>24400</v>
      </c>
      <c r="L25" s="11">
        <f t="shared" si="2"/>
        <v>508435</v>
      </c>
      <c r="M25" s="49"/>
    </row>
    <row r="26" spans="1:13" ht="17.25" customHeight="1">
      <c r="A26" s="12" t="s">
        <v>40</v>
      </c>
      <c r="B26" s="13">
        <v>5472</v>
      </c>
      <c r="C26" s="13">
        <v>6845</v>
      </c>
      <c r="D26" s="13">
        <v>7038</v>
      </c>
      <c r="E26" s="13">
        <v>4188</v>
      </c>
      <c r="F26" s="13">
        <v>3701</v>
      </c>
      <c r="G26" s="13">
        <v>7673</v>
      </c>
      <c r="H26" s="13">
        <v>4015</v>
      </c>
      <c r="I26" s="13">
        <v>859</v>
      </c>
      <c r="J26" s="13">
        <v>3263</v>
      </c>
      <c r="K26" s="13">
        <v>2498</v>
      </c>
      <c r="L26" s="11">
        <f t="shared" si="2"/>
        <v>45552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2110</v>
      </c>
      <c r="I27" s="11">
        <v>0</v>
      </c>
      <c r="J27" s="11">
        <v>0</v>
      </c>
      <c r="K27" s="11">
        <v>0</v>
      </c>
      <c r="L27" s="11">
        <f t="shared" si="2"/>
        <v>2110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</v>
      </c>
      <c r="L29" s="11">
        <f t="shared" si="2"/>
        <v>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27060.39</v>
      </c>
      <c r="I37" s="19">
        <v>0</v>
      </c>
      <c r="J37" s="19">
        <v>0</v>
      </c>
      <c r="K37" s="19">
        <v>0</v>
      </c>
      <c r="L37" s="23">
        <f>SUM(B37:K37)</f>
        <v>27060.39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1213221.53</v>
      </c>
      <c r="C49" s="22">
        <f aca="true" t="shared" si="11" ref="C49:H49">+C50+C62</f>
        <v>1718488.61</v>
      </c>
      <c r="D49" s="22">
        <f t="shared" si="11"/>
        <v>1871818.29</v>
      </c>
      <c r="E49" s="22">
        <f t="shared" si="11"/>
        <v>1057378.51</v>
      </c>
      <c r="F49" s="22">
        <f t="shared" si="11"/>
        <v>1008111</v>
      </c>
      <c r="G49" s="22">
        <f t="shared" si="11"/>
        <v>2187948.62</v>
      </c>
      <c r="H49" s="22">
        <f t="shared" si="11"/>
        <v>1065361.0600000003</v>
      </c>
      <c r="I49" s="22">
        <f>+I50+I62</f>
        <v>356153.89</v>
      </c>
      <c r="J49" s="22">
        <f>+J50+J62</f>
        <v>685409.0500000002</v>
      </c>
      <c r="K49" s="22">
        <f>+K50+K62</f>
        <v>555730.66</v>
      </c>
      <c r="L49" s="22">
        <f aca="true" t="shared" si="12" ref="L49:L62">SUM(B49:K49)</f>
        <v>11719621.22</v>
      </c>
    </row>
    <row r="50" spans="1:12" ht="17.25" customHeight="1">
      <c r="A50" s="16" t="s">
        <v>60</v>
      </c>
      <c r="B50" s="23">
        <f>SUM(B51:B61)</f>
        <v>1196478.86</v>
      </c>
      <c r="C50" s="23">
        <f aca="true" t="shared" si="13" ref="C50:K50">SUM(C51:C61)</f>
        <v>1695326.06</v>
      </c>
      <c r="D50" s="23">
        <f t="shared" si="13"/>
        <v>1854878.82</v>
      </c>
      <c r="E50" s="23">
        <f t="shared" si="13"/>
        <v>1034274.41</v>
      </c>
      <c r="F50" s="23">
        <f t="shared" si="13"/>
        <v>994850.6</v>
      </c>
      <c r="G50" s="23">
        <f t="shared" si="13"/>
        <v>2166663.12</v>
      </c>
      <c r="H50" s="23">
        <f t="shared" si="13"/>
        <v>1049292.2100000002</v>
      </c>
      <c r="I50" s="23">
        <f t="shared" si="13"/>
        <v>356153.89</v>
      </c>
      <c r="J50" s="23">
        <f t="shared" si="13"/>
        <v>671440.8800000001</v>
      </c>
      <c r="K50" s="23">
        <f t="shared" si="13"/>
        <v>555730.66</v>
      </c>
      <c r="L50" s="23">
        <f t="shared" si="12"/>
        <v>11575089.510000004</v>
      </c>
    </row>
    <row r="51" spans="1:12" ht="17.25" customHeight="1">
      <c r="A51" s="34" t="s">
        <v>61</v>
      </c>
      <c r="B51" s="23">
        <f aca="true" t="shared" si="14" ref="B51:H51">ROUND(B32*B7,2)</f>
        <v>1151424.86</v>
      </c>
      <c r="C51" s="23">
        <f t="shared" si="14"/>
        <v>1629961.8</v>
      </c>
      <c r="D51" s="23">
        <f t="shared" si="14"/>
        <v>1778550.47</v>
      </c>
      <c r="E51" s="23">
        <f t="shared" si="14"/>
        <v>991722.85</v>
      </c>
      <c r="F51" s="23">
        <f t="shared" si="14"/>
        <v>937645.6</v>
      </c>
      <c r="G51" s="23">
        <f t="shared" si="14"/>
        <v>2082484.65</v>
      </c>
      <c r="H51" s="23">
        <f t="shared" si="14"/>
        <v>980101.31</v>
      </c>
      <c r="I51" s="23">
        <f>ROUND(I32*I7,2)</f>
        <v>356153.89</v>
      </c>
      <c r="J51" s="23">
        <f>ROUND(J32*J7,2)</f>
        <v>644471.55</v>
      </c>
      <c r="K51" s="23">
        <f>ROUND(K32*K7,2)</f>
        <v>547187.25</v>
      </c>
      <c r="L51" s="23">
        <f t="shared" si="12"/>
        <v>11099704.23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27060.39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27060.39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16939.47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13968.17</v>
      </c>
      <c r="K62" s="19">
        <v>0</v>
      </c>
      <c r="L62" s="36">
        <f t="shared" si="12"/>
        <v>144531.71000000002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-178315.48</v>
      </c>
      <c r="C66" s="35">
        <f t="shared" si="15"/>
        <v>-176114.11</v>
      </c>
      <c r="D66" s="35">
        <f t="shared" si="15"/>
        <v>-182803.38</v>
      </c>
      <c r="E66" s="35">
        <f t="shared" si="15"/>
        <v>-204844.41</v>
      </c>
      <c r="F66" s="35">
        <f t="shared" si="15"/>
        <v>-181167.04</v>
      </c>
      <c r="G66" s="35">
        <f t="shared" si="15"/>
        <v>-255771.54000000004</v>
      </c>
      <c r="H66" s="35">
        <f t="shared" si="15"/>
        <v>-124843.99</v>
      </c>
      <c r="I66" s="35">
        <f t="shared" si="15"/>
        <v>-88650.71</v>
      </c>
      <c r="J66" s="35">
        <f t="shared" si="15"/>
        <v>-64313.62</v>
      </c>
      <c r="K66" s="35">
        <f t="shared" si="15"/>
        <v>-58848.65</v>
      </c>
      <c r="L66" s="35">
        <f aca="true" t="shared" si="16" ref="L66:L116">SUM(B66:K66)</f>
        <v>-1515672.93</v>
      </c>
    </row>
    <row r="67" spans="1:12" ht="18.75" customHeight="1">
      <c r="A67" s="16" t="s">
        <v>73</v>
      </c>
      <c r="B67" s="35">
        <f aca="true" t="shared" si="17" ref="B67:K67">B68+B69+B70+B71+B72+B73</f>
        <v>-163804.53</v>
      </c>
      <c r="C67" s="35">
        <f t="shared" si="17"/>
        <v>-155028.84</v>
      </c>
      <c r="D67" s="35">
        <f t="shared" si="17"/>
        <v>-161821.82</v>
      </c>
      <c r="E67" s="35">
        <f t="shared" si="17"/>
        <v>-190379.65</v>
      </c>
      <c r="F67" s="35">
        <f t="shared" si="17"/>
        <v>-167796.56</v>
      </c>
      <c r="G67" s="35">
        <f t="shared" si="17"/>
        <v>-224028.21000000002</v>
      </c>
      <c r="H67" s="35">
        <f t="shared" si="17"/>
        <v>-110512</v>
      </c>
      <c r="I67" s="35">
        <f t="shared" si="17"/>
        <v>-21128</v>
      </c>
      <c r="J67" s="35">
        <f t="shared" si="17"/>
        <v>-53936</v>
      </c>
      <c r="K67" s="35">
        <f t="shared" si="17"/>
        <v>-51648</v>
      </c>
      <c r="L67" s="35">
        <f t="shared" si="16"/>
        <v>-1300083.6099999999</v>
      </c>
    </row>
    <row r="68" spans="1:13" s="67" customFormat="1" ht="18.75" customHeight="1">
      <c r="A68" s="60" t="s">
        <v>143</v>
      </c>
      <c r="B68" s="63">
        <f>-ROUND(B9*$D$3,2)</f>
        <v>-108128</v>
      </c>
      <c r="C68" s="63">
        <f aca="true" t="shared" si="18" ref="C68:J68">-ROUND(C9*$D$3,2)</f>
        <v>-149064</v>
      </c>
      <c r="D68" s="63">
        <f t="shared" si="18"/>
        <v>-134504</v>
      </c>
      <c r="E68" s="63">
        <f t="shared" si="18"/>
        <v>-87260</v>
      </c>
      <c r="F68" s="63">
        <f t="shared" si="18"/>
        <v>-68012</v>
      </c>
      <c r="G68" s="63">
        <f t="shared" si="18"/>
        <v>-137524</v>
      </c>
      <c r="H68" s="63">
        <f t="shared" si="18"/>
        <v>-110512</v>
      </c>
      <c r="I68" s="63">
        <f t="shared" si="18"/>
        <v>-21128</v>
      </c>
      <c r="J68" s="63">
        <f t="shared" si="18"/>
        <v>-53936</v>
      </c>
      <c r="K68" s="63">
        <f>-ROUND((K9+K29)*$D$3,2)</f>
        <v>-51648</v>
      </c>
      <c r="L68" s="63">
        <f t="shared" si="16"/>
        <v>-921716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-954.6</v>
      </c>
      <c r="C70" s="35">
        <v>-387</v>
      </c>
      <c r="D70" s="35">
        <v>-473</v>
      </c>
      <c r="E70" s="35">
        <v>-765.4</v>
      </c>
      <c r="F70" s="35">
        <v>-756.8</v>
      </c>
      <c r="G70" s="35">
        <v>-309.6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-3646.4</v>
      </c>
    </row>
    <row r="71" spans="1:12" ht="18.75" customHeight="1">
      <c r="A71" s="12" t="s">
        <v>76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0</v>
      </c>
    </row>
    <row r="72" spans="1:12" ht="18.75" customHeight="1">
      <c r="A72" s="12" t="s">
        <v>77</v>
      </c>
      <c r="B72" s="35">
        <v>-54721.93</v>
      </c>
      <c r="C72" s="35">
        <v>-5577.84</v>
      </c>
      <c r="D72" s="35">
        <v>-26844.82</v>
      </c>
      <c r="E72" s="35">
        <v>-102354.25</v>
      </c>
      <c r="F72" s="35">
        <v>-99027.76</v>
      </c>
      <c r="G72" s="35">
        <v>-86194.61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-374721.20999999996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-14510.95</v>
      </c>
      <c r="C74" s="63">
        <f t="shared" si="19"/>
        <v>-21085.27</v>
      </c>
      <c r="D74" s="35">
        <f t="shared" si="19"/>
        <v>-20981.56</v>
      </c>
      <c r="E74" s="63">
        <f t="shared" si="19"/>
        <v>-14464.76</v>
      </c>
      <c r="F74" s="35">
        <f t="shared" si="19"/>
        <v>-13370.48</v>
      </c>
      <c r="G74" s="35">
        <f t="shared" si="19"/>
        <v>-31743.33</v>
      </c>
      <c r="H74" s="63">
        <f t="shared" si="19"/>
        <v>-14319.05</v>
      </c>
      <c r="I74" s="35">
        <f t="shared" si="19"/>
        <v>-67522.71</v>
      </c>
      <c r="J74" s="63">
        <f t="shared" si="19"/>
        <v>-10377.62</v>
      </c>
      <c r="K74" s="63">
        <f t="shared" si="19"/>
        <v>-7200.65</v>
      </c>
      <c r="L74" s="63">
        <f t="shared" si="16"/>
        <v>-215576.37999999998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-14510.95</v>
      </c>
      <c r="C79" s="35">
        <v>-21065.24</v>
      </c>
      <c r="D79" s="35">
        <v>-19913.81</v>
      </c>
      <c r="E79" s="35">
        <v>-13964.76</v>
      </c>
      <c r="F79" s="35">
        <v>-12370.48</v>
      </c>
      <c r="G79" s="35">
        <v>-29243.33</v>
      </c>
      <c r="H79" s="35">
        <v>-14319.05</v>
      </c>
      <c r="I79" s="35">
        <v>-5033.81</v>
      </c>
      <c r="J79" s="35">
        <v>-10377.62</v>
      </c>
      <c r="K79" s="35">
        <v>-6820</v>
      </c>
      <c r="L79" s="63">
        <f t="shared" si="16"/>
        <v>-147619.05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35">
        <v>-500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35">
        <v>-12.94</v>
      </c>
      <c r="I111" s="19">
        <v>0</v>
      </c>
      <c r="J111" s="19">
        <v>0</v>
      </c>
      <c r="K111" s="19">
        <v>0</v>
      </c>
      <c r="L111" s="63">
        <f t="shared" si="16"/>
        <v>-12.94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1034906.0500000002</v>
      </c>
      <c r="C114" s="24">
        <f t="shared" si="20"/>
        <v>1542374.5</v>
      </c>
      <c r="D114" s="24">
        <f t="shared" si="20"/>
        <v>1689014.91</v>
      </c>
      <c r="E114" s="24">
        <f t="shared" si="20"/>
        <v>852534.1</v>
      </c>
      <c r="F114" s="24">
        <f t="shared" si="20"/>
        <v>826943.9600000001</v>
      </c>
      <c r="G114" s="24">
        <f t="shared" si="20"/>
        <v>1932177.08</v>
      </c>
      <c r="H114" s="24">
        <f t="shared" si="20"/>
        <v>940517.0700000002</v>
      </c>
      <c r="I114" s="24">
        <f>+I115+I116</f>
        <v>267503.18</v>
      </c>
      <c r="J114" s="24">
        <f>+J115+J116</f>
        <v>621095.4300000002</v>
      </c>
      <c r="K114" s="24">
        <f>+K115+K116</f>
        <v>496882.01</v>
      </c>
      <c r="L114" s="45">
        <f t="shared" si="16"/>
        <v>10203948.29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1018163.3800000001</v>
      </c>
      <c r="C115" s="24">
        <f t="shared" si="21"/>
        <v>1519211.95</v>
      </c>
      <c r="D115" s="24">
        <f t="shared" si="21"/>
        <v>1672075.44</v>
      </c>
      <c r="E115" s="24">
        <f t="shared" si="21"/>
        <v>829430</v>
      </c>
      <c r="F115" s="24">
        <f t="shared" si="21"/>
        <v>813683.56</v>
      </c>
      <c r="G115" s="24">
        <f t="shared" si="21"/>
        <v>1910891.58</v>
      </c>
      <c r="H115" s="24">
        <f t="shared" si="21"/>
        <v>924448.2200000002</v>
      </c>
      <c r="I115" s="24">
        <f t="shared" si="21"/>
        <v>267503.18</v>
      </c>
      <c r="J115" s="24">
        <f t="shared" si="21"/>
        <v>607127.2600000001</v>
      </c>
      <c r="K115" s="24">
        <f t="shared" si="21"/>
        <v>496882.01</v>
      </c>
      <c r="L115" s="45">
        <f t="shared" si="16"/>
        <v>10059416.58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16742.67</v>
      </c>
      <c r="C116" s="24">
        <f t="shared" si="22"/>
        <v>23162.55</v>
      </c>
      <c r="D116" s="24">
        <f t="shared" si="22"/>
        <v>16939.47</v>
      </c>
      <c r="E116" s="24">
        <f t="shared" si="22"/>
        <v>23104.1</v>
      </c>
      <c r="F116" s="24">
        <f t="shared" si="22"/>
        <v>13260.4</v>
      </c>
      <c r="G116" s="24">
        <f t="shared" si="22"/>
        <v>21285.5</v>
      </c>
      <c r="H116" s="24">
        <f t="shared" si="22"/>
        <v>16068.85</v>
      </c>
      <c r="I116" s="19">
        <f t="shared" si="22"/>
        <v>0</v>
      </c>
      <c r="J116" s="24">
        <f t="shared" si="22"/>
        <v>13968.17</v>
      </c>
      <c r="K116" s="24">
        <f t="shared" si="22"/>
        <v>0</v>
      </c>
      <c r="L116" s="45">
        <f t="shared" si="16"/>
        <v>144531.71000000002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10203948.26</v>
      </c>
      <c r="M122" s="51"/>
    </row>
    <row r="123" spans="1:12" ht="18.75" customHeight="1">
      <c r="A123" s="26" t="s">
        <v>122</v>
      </c>
      <c r="B123" s="27">
        <v>130743.69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130743.69</v>
      </c>
    </row>
    <row r="124" spans="1:12" ht="18.75" customHeight="1">
      <c r="A124" s="26" t="s">
        <v>123</v>
      </c>
      <c r="B124" s="27">
        <v>904162.35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904162.35</v>
      </c>
    </row>
    <row r="125" spans="1:12" ht="18.75" customHeight="1">
      <c r="A125" s="26" t="s">
        <v>124</v>
      </c>
      <c r="B125" s="38">
        <v>0</v>
      </c>
      <c r="C125" s="27">
        <v>1542374.5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1542374.5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1571969.63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1571969.63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117045.28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117045.28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844008.76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844008.76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8525.34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8525.34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273379.67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273379.67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64947.31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64947.31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488616.98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488616.98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719390.67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719390.67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48579.61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48579.61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214689.45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214689.45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239238.95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239238.95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710278.4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710278.4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320291.81</v>
      </c>
      <c r="I139" s="38">
        <v>0</v>
      </c>
      <c r="J139" s="38">
        <v>0</v>
      </c>
      <c r="K139" s="38">
        <v>0</v>
      </c>
      <c r="L139" s="39">
        <f t="shared" si="23"/>
        <v>320291.81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620225.25</v>
      </c>
      <c r="I140" s="38">
        <v>0</v>
      </c>
      <c r="J140" s="38">
        <v>0</v>
      </c>
      <c r="K140" s="38">
        <v>0</v>
      </c>
      <c r="L140" s="39">
        <f t="shared" si="23"/>
        <v>620225.25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267503.18</v>
      </c>
      <c r="J141" s="38">
        <v>0</v>
      </c>
      <c r="K141" s="38">
        <v>0</v>
      </c>
      <c r="L141" s="39">
        <f t="shared" si="23"/>
        <v>267503.18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621095.42</v>
      </c>
      <c r="K142" s="18">
        <v>0</v>
      </c>
      <c r="L142" s="39">
        <f t="shared" si="23"/>
        <v>621095.42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496882.01</v>
      </c>
      <c r="L143" s="42">
        <f t="shared" si="23"/>
        <v>496882.01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621095.4300000002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2019-01-11T13:45:49Z</dcterms:modified>
  <cp:category/>
  <cp:version/>
  <cp:contentType/>
  <cp:contentStatus/>
</cp:coreProperties>
</file>