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<sst xmlns="http://schemas.openxmlformats.org/spreadsheetml/2006/main" count="147" uniqueCount="147">
  <si>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</si>
  <si>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</si>
  <si>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</si>
  <si>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</si>
  <si>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</si>
  <si>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</si>
  <si>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</si>
  <si>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</si>
  <si>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</si>
  <si>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</si>
  <si>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</si>
  <si>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</si>
  <si>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</si>
  <si>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</si>
  <si>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</si>
  <si>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</si>
  <si>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</si>
  <si>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</si>
  <si>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</si>
  <si>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</si>
  <si>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</si>
  <si>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</si>
  <si>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</si>
  <si>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</si>
  <si>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</si>
  <si>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</si>
  <si>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</si>
  <si>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</si>
  <si>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</si>
  <si>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</si>
  <si>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</si>
  <si>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</si>
  <si>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</si>
  <si>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</si>
  <si>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</si>
  <si>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</si>
  <si>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</si>
  <si>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</si>
  <si>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</si>
  <si>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</si>
  <si>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</si>
  <si>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</si>
  <si>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</si>
  <si>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</si>
  <si>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</si>
  <si>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</si>
  <si>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</si>
  <si>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</si>
  <si>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</si>
  <si>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</si>
  <si>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</si>
  <si>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</si>
  <si>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</si>
  <si>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</si>
  <si>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</si>
  <si>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</si>
  <si>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</si>
  <si>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</si>
  <si>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</si>
  <si>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</si>
  <si>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</si>
  <si>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</si>
  <si>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</si>
  <si>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</si>
  <si>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</si>
  <si>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</si>
  <si>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</si>
  <si>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</si>
  <si>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</si>
  <si>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</si>
  <si>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</si>
  <si>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</si>
  <si>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</si>
  <si>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</si>
  <si>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</si>
  <si>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</si>
  <si>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</si>
  <si>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</si>
  <si>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</si>
  <si>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</si>
  <si>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</si>
  <si>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</si>
  <si>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</si>
  <si>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</si>
  <si>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</si>
  <si>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</si>
  <si>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</si>
  <si>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</si>
  <si>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</si>
  <si>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</si>
  <si>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</si>
  <si>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</si>
  <si>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</si>
  <si>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</si>
  <si>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</si>
  <si>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</si>
  <si>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</si>
  <si>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</si>
  <si>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</si>
  <si>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</si>
  <si>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</si>
  <si>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</si>
  <si>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</si>
  <si>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</si>
  <si>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</si>
  <si>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</si>
  <si>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</si>
  <si>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</si>
  <si>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</si>
  <si>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</si>
  <si>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</si>
  <si>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</si>
  <si>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</si>
  <si>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</si>
  <si>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</si>
  <si>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</si>
  <si>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</si>
  <si>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</si>
  <si>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</si>
  <si>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</si>
  <si>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</si>
  <si>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</si>
  <si>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</si>
  <si>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</si>
  <si>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</si>
  <si>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</si>
  <si>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</si>
  <si>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</si>
  <si>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</si>
  <si>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</si>
  <si>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</si>
  <si>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</si>
  <si>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</si>
  <si>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</si>
  <si>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</si>
  <si>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</si>
  <si>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</si>
  <si>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</si>
  <si>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</si>
  <si>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</si>
  <si>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</si>
  <si>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</si>
  <si>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</si>
  <si>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</si>
  <si>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</si>
  <si>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</si>
  <si>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01/01/19 - VENCIMENTO 08/01/19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</si>
</sst>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76252</v>
      </c>
      <c r="C7" s="9">
        <f t="shared" si="0"/>
        <v>91657</v>
      </c>
      <c r="D7" s="9">
        <f t="shared" si="0"/>
        <v>127948</v>
      </c>
      <c r="E7" s="9">
        <f t="shared" si="0"/>
        <v>71447</v>
      </c>
      <c r="F7" s="9">
        <f t="shared" si="0"/>
        <v>84475</v>
      </c>
      <c r="G7" s="9">
        <f t="shared" si="0"/>
        <v>199141</v>
      </c>
      <c r="H7" s="9">
        <f t="shared" si="0"/>
        <v>61539</v>
      </c>
      <c r="I7" s="9">
        <f t="shared" si="0"/>
        <v>12109</v>
      </c>
      <c r="J7" s="9">
        <f t="shared" si="0"/>
        <v>64810</v>
      </c>
      <c r="K7" s="9">
        <f t="shared" si="0"/>
        <v>47856</v>
      </c>
      <c r="L7" s="9">
        <f t="shared" si="0"/>
        <v>837234</v>
      </c>
      <c r="M7" s="49"/>
    </row>
    <row r="8" spans="1:12" ht="17.25" customHeight="1">
      <c r="A8" s="10" t="s">
        <v>38</v>
      </c>
      <c r="B8" s="11">
        <f>B9+B12+B16</f>
        <v>40386</v>
      </c>
      <c r="C8" s="11">
        <f aca="true" t="shared" si="1" ref="C8:K8">C9+C12+C16</f>
        <v>51812</v>
      </c>
      <c r="D8" s="11">
        <f t="shared" si="1"/>
        <v>66506</v>
      </c>
      <c r="E8" s="11">
        <f t="shared" si="1"/>
        <v>39154</v>
      </c>
      <c r="F8" s="11">
        <f t="shared" si="1"/>
        <v>41711</v>
      </c>
      <c r="G8" s="11">
        <f t="shared" si="1"/>
        <v>101536</v>
      </c>
      <c r="H8" s="11">
        <f t="shared" si="1"/>
        <v>35640</v>
      </c>
      <c r="I8" s="11">
        <f t="shared" si="1"/>
        <v>5674</v>
      </c>
      <c r="J8" s="11">
        <f t="shared" si="1"/>
        <v>35466</v>
      </c>
      <c r="K8" s="11">
        <f t="shared" si="1"/>
        <v>25636</v>
      </c>
      <c r="L8" s="11">
        <f aca="true" t="shared" si="2" ref="L8:L29">SUM(B8:K8)</f>
        <v>443521</v>
      </c>
    </row>
    <row r="9" spans="1:12" ht="17.25" customHeight="1">
      <c r="A9" s="15" t="s">
        <v>16</v>
      </c>
      <c r="B9" s="13">
        <f>+B10+B11</f>
        <v>9315</v>
      </c>
      <c r="C9" s="13">
        <f aca="true" t="shared" si="3" ref="C9:K9">+C10+C11</f>
        <v>13233</v>
      </c>
      <c r="D9" s="13">
        <f t="shared" si="3"/>
        <v>16657</v>
      </c>
      <c r="E9" s="13">
        <f t="shared" si="3"/>
        <v>8884</v>
      </c>
      <c r="F9" s="13">
        <f t="shared" si="3"/>
        <v>8566</v>
      </c>
      <c r="G9" s="13">
        <f t="shared" si="3"/>
        <v>16609</v>
      </c>
      <c r="H9" s="13">
        <f t="shared" si="3"/>
        <v>8570</v>
      </c>
      <c r="I9" s="13">
        <f t="shared" si="3"/>
        <v>1634</v>
      </c>
      <c r="J9" s="13">
        <f t="shared" si="3"/>
        <v>8717</v>
      </c>
      <c r="K9" s="13">
        <f t="shared" si="3"/>
        <v>5687</v>
      </c>
      <c r="L9" s="11">
        <f t="shared" si="2"/>
        <v>97872</v>
      </c>
    </row>
    <row r="10" spans="1:12" ht="17.25" customHeight="1">
      <c r="A10" s="29" t="s">
        <v>17</v>
      </c>
      <c r="B10" s="13">
        <v>9315</v>
      </c>
      <c r="C10" s="13">
        <v>13233</v>
      </c>
      <c r="D10" s="13">
        <v>16657</v>
      </c>
      <c r="E10" s="13">
        <v>8884</v>
      </c>
      <c r="F10" s="13">
        <v>8566</v>
      </c>
      <c r="G10" s="13">
        <v>16609</v>
      </c>
      <c r="H10" s="13">
        <v>8570</v>
      </c>
      <c r="I10" s="13">
        <v>1634</v>
      </c>
      <c r="J10" s="13">
        <v>8717</v>
      </c>
      <c r="K10" s="13">
        <v>5687</v>
      </c>
      <c r="L10" s="11">
        <f t="shared" si="2"/>
        <v>97872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29494</v>
      </c>
      <c r="C12" s="17">
        <f t="shared" si="4"/>
        <v>36903</v>
      </c>
      <c r="D12" s="17">
        <f t="shared" si="4"/>
        <v>47792</v>
      </c>
      <c r="E12" s="17">
        <f t="shared" si="4"/>
        <v>29077</v>
      </c>
      <c r="F12" s="17">
        <f t="shared" si="4"/>
        <v>31481</v>
      </c>
      <c r="G12" s="17">
        <f t="shared" si="4"/>
        <v>80805</v>
      </c>
      <c r="H12" s="17">
        <f t="shared" si="4"/>
        <v>25985</v>
      </c>
      <c r="I12" s="17">
        <f t="shared" si="4"/>
        <v>3778</v>
      </c>
      <c r="J12" s="17">
        <f t="shared" si="4"/>
        <v>25677</v>
      </c>
      <c r="K12" s="17">
        <f t="shared" si="4"/>
        <v>19055</v>
      </c>
      <c r="L12" s="11">
        <f t="shared" si="2"/>
        <v>330047</v>
      </c>
    </row>
    <row r="13" spans="1:14" s="67" customFormat="1" ht="17.25" customHeight="1">
      <c r="A13" s="74" t="s">
        <v>19</v>
      </c>
      <c r="B13" s="75">
        <v>14292</v>
      </c>
      <c r="C13" s="75">
        <v>18959</v>
      </c>
      <c r="D13" s="75">
        <v>24762</v>
      </c>
      <c r="E13" s="75">
        <v>14749</v>
      </c>
      <c r="F13" s="75">
        <v>15643</v>
      </c>
      <c r="G13" s="75">
        <v>35608</v>
      </c>
      <c r="H13" s="75">
        <v>11311</v>
      </c>
      <c r="I13" s="75">
        <v>2058</v>
      </c>
      <c r="J13" s="75">
        <v>13666</v>
      </c>
      <c r="K13" s="75">
        <v>8847</v>
      </c>
      <c r="L13" s="76">
        <f t="shared" si="2"/>
        <v>159895</v>
      </c>
      <c r="M13" s="77"/>
      <c r="N13" s="78"/>
    </row>
    <row r="14" spans="1:13" s="67" customFormat="1" ht="17.25" customHeight="1">
      <c r="A14" s="74" t="s">
        <v>20</v>
      </c>
      <c r="B14" s="75">
        <v>14669</v>
      </c>
      <c r="C14" s="75">
        <v>17175</v>
      </c>
      <c r="D14" s="75">
        <v>22267</v>
      </c>
      <c r="E14" s="75">
        <v>13813</v>
      </c>
      <c r="F14" s="75">
        <v>15354</v>
      </c>
      <c r="G14" s="75">
        <v>43984</v>
      </c>
      <c r="H14" s="75">
        <v>14018</v>
      </c>
      <c r="I14" s="75">
        <v>1649</v>
      </c>
      <c r="J14" s="75">
        <v>11643</v>
      </c>
      <c r="K14" s="75">
        <v>9914</v>
      </c>
      <c r="L14" s="76">
        <f t="shared" si="2"/>
        <v>164486</v>
      </c>
      <c r="M14" s="77"/>
    </row>
    <row r="15" spans="1:12" ht="17.25" customHeight="1">
      <c r="A15" s="14" t="s">
        <v>21</v>
      </c>
      <c r="B15" s="13">
        <v>533</v>
      </c>
      <c r="C15" s="13">
        <v>769</v>
      </c>
      <c r="D15" s="13">
        <v>763</v>
      </c>
      <c r="E15" s="13">
        <v>515</v>
      </c>
      <c r="F15" s="13">
        <v>484</v>
      </c>
      <c r="G15" s="13">
        <v>1213</v>
      </c>
      <c r="H15" s="13">
        <v>656</v>
      </c>
      <c r="I15" s="13">
        <v>71</v>
      </c>
      <c r="J15" s="13">
        <v>368</v>
      </c>
      <c r="K15" s="13">
        <v>294</v>
      </c>
      <c r="L15" s="11">
        <f t="shared" si="2"/>
        <v>5666</v>
      </c>
    </row>
    <row r="16" spans="1:12" ht="17.25" customHeight="1">
      <c r="A16" s="15" t="s">
        <v>34</v>
      </c>
      <c r="B16" s="13">
        <f>B17+B18+B19</f>
        <v>1577</v>
      </c>
      <c r="C16" s="13">
        <f aca="true" t="shared" si="5" ref="C16:K16">C17+C18+C19</f>
        <v>1676</v>
      </c>
      <c r="D16" s="13">
        <f t="shared" si="5"/>
        <v>2057</v>
      </c>
      <c r="E16" s="13">
        <f t="shared" si="5"/>
        <v>1193</v>
      </c>
      <c r="F16" s="13">
        <f t="shared" si="5"/>
        <v>1664</v>
      </c>
      <c r="G16" s="13">
        <f t="shared" si="5"/>
        <v>4122</v>
      </c>
      <c r="H16" s="13">
        <f t="shared" si="5"/>
        <v>1085</v>
      </c>
      <c r="I16" s="13">
        <f t="shared" si="5"/>
        <v>262</v>
      </c>
      <c r="J16" s="13">
        <f t="shared" si="5"/>
        <v>1072</v>
      </c>
      <c r="K16" s="13">
        <f t="shared" si="5"/>
        <v>894</v>
      </c>
      <c r="L16" s="11">
        <f t="shared" si="2"/>
        <v>15602</v>
      </c>
    </row>
    <row r="17" spans="1:12" ht="17.25" customHeight="1">
      <c r="A17" s="14" t="s">
        <v>35</v>
      </c>
      <c r="B17" s="13">
        <v>1575</v>
      </c>
      <c r="C17" s="13">
        <v>1674</v>
      </c>
      <c r="D17" s="13">
        <v>2057</v>
      </c>
      <c r="E17" s="13">
        <v>1192</v>
      </c>
      <c r="F17" s="13">
        <v>1663</v>
      </c>
      <c r="G17" s="13">
        <v>4117</v>
      </c>
      <c r="H17" s="13">
        <v>1084</v>
      </c>
      <c r="I17" s="13">
        <v>261</v>
      </c>
      <c r="J17" s="13">
        <v>1072</v>
      </c>
      <c r="K17" s="13">
        <v>890</v>
      </c>
      <c r="L17" s="11">
        <f t="shared" si="2"/>
        <v>15585</v>
      </c>
    </row>
    <row r="18" spans="1:12" ht="17.25" customHeight="1">
      <c r="A18" s="14" t="s">
        <v>36</v>
      </c>
      <c r="B18" s="13">
        <v>0</v>
      </c>
      <c r="C18" s="13">
        <v>0</v>
      </c>
      <c r="D18" s="13">
        <v>0</v>
      </c>
      <c r="E18" s="13">
        <v>1</v>
      </c>
      <c r="F18" s="13">
        <v>0</v>
      </c>
      <c r="G18" s="13">
        <v>5</v>
      </c>
      <c r="H18" s="13">
        <v>1</v>
      </c>
      <c r="I18" s="13">
        <v>1</v>
      </c>
      <c r="J18" s="13">
        <v>0</v>
      </c>
      <c r="K18" s="13">
        <v>1</v>
      </c>
      <c r="L18" s="11">
        <f t="shared" si="2"/>
        <v>9</v>
      </c>
    </row>
    <row r="19" spans="1:12" ht="17.25" customHeight="1">
      <c r="A19" s="14" t="s">
        <v>37</v>
      </c>
      <c r="B19" s="13">
        <v>2</v>
      </c>
      <c r="C19" s="13">
        <v>2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1">
        <f t="shared" si="2"/>
        <v>8</v>
      </c>
    </row>
    <row r="20" spans="1:12" ht="17.25" customHeight="1">
      <c r="A20" s="16" t="s">
        <v>22</v>
      </c>
      <c r="B20" s="11">
        <f>+B21+B22+B23</f>
        <v>21507</v>
      </c>
      <c r="C20" s="11">
        <f aca="true" t="shared" si="6" ref="C20:K20">+C21+C22+C23</f>
        <v>21805</v>
      </c>
      <c r="D20" s="11">
        <f t="shared" si="6"/>
        <v>33107</v>
      </c>
      <c r="E20" s="11">
        <f t="shared" si="6"/>
        <v>17298</v>
      </c>
      <c r="F20" s="11">
        <f t="shared" si="6"/>
        <v>29267</v>
      </c>
      <c r="G20" s="11">
        <f t="shared" si="6"/>
        <v>70328</v>
      </c>
      <c r="H20" s="11">
        <f t="shared" si="6"/>
        <v>15894</v>
      </c>
      <c r="I20" s="11">
        <f t="shared" si="6"/>
        <v>3281</v>
      </c>
      <c r="J20" s="11">
        <f t="shared" si="6"/>
        <v>15734</v>
      </c>
      <c r="K20" s="11">
        <f t="shared" si="6"/>
        <v>13667</v>
      </c>
      <c r="L20" s="11">
        <f t="shared" si="2"/>
        <v>241888</v>
      </c>
    </row>
    <row r="21" spans="1:13" s="67" customFormat="1" ht="17.25" customHeight="1">
      <c r="A21" s="60" t="s">
        <v>23</v>
      </c>
      <c r="B21" s="75">
        <v>11468</v>
      </c>
      <c r="C21" s="75">
        <v>12973</v>
      </c>
      <c r="D21" s="75">
        <v>19619</v>
      </c>
      <c r="E21" s="75">
        <v>10223</v>
      </c>
      <c r="F21" s="75">
        <v>16267</v>
      </c>
      <c r="G21" s="75">
        <v>34601</v>
      </c>
      <c r="H21" s="75">
        <v>8248</v>
      </c>
      <c r="I21" s="75">
        <v>1982</v>
      </c>
      <c r="J21" s="75">
        <v>9372</v>
      </c>
      <c r="K21" s="75">
        <v>7253</v>
      </c>
      <c r="L21" s="76">
        <f t="shared" si="2"/>
        <v>132006</v>
      </c>
      <c r="M21" s="77"/>
    </row>
    <row r="22" spans="1:13" s="67" customFormat="1" ht="17.25" customHeight="1">
      <c r="A22" s="60" t="s">
        <v>24</v>
      </c>
      <c r="B22" s="75">
        <v>9803</v>
      </c>
      <c r="C22" s="75">
        <v>8524</v>
      </c>
      <c r="D22" s="75">
        <v>13126</v>
      </c>
      <c r="E22" s="75">
        <v>6878</v>
      </c>
      <c r="F22" s="75">
        <v>12693</v>
      </c>
      <c r="G22" s="75">
        <v>34961</v>
      </c>
      <c r="H22" s="75">
        <v>7422</v>
      </c>
      <c r="I22" s="75">
        <v>1265</v>
      </c>
      <c r="J22" s="75">
        <v>6217</v>
      </c>
      <c r="K22" s="75">
        <v>6266</v>
      </c>
      <c r="L22" s="76">
        <f t="shared" si="2"/>
        <v>107155</v>
      </c>
      <c r="M22" s="77"/>
    </row>
    <row r="23" spans="1:12" ht="17.25" customHeight="1">
      <c r="A23" s="12" t="s">
        <v>25</v>
      </c>
      <c r="B23" s="13">
        <v>236</v>
      </c>
      <c r="C23" s="13">
        <v>308</v>
      </c>
      <c r="D23" s="13">
        <v>362</v>
      </c>
      <c r="E23" s="13">
        <v>197</v>
      </c>
      <c r="F23" s="13">
        <v>307</v>
      </c>
      <c r="G23" s="13">
        <v>766</v>
      </c>
      <c r="H23" s="13">
        <v>224</v>
      </c>
      <c r="I23" s="13">
        <v>34</v>
      </c>
      <c r="J23" s="13">
        <v>145</v>
      </c>
      <c r="K23" s="13">
        <v>148</v>
      </c>
      <c r="L23" s="11">
        <f t="shared" si="2"/>
        <v>2727</v>
      </c>
    </row>
    <row r="24" spans="1:13" ht="17.25" customHeight="1">
      <c r="A24" s="16" t="s">
        <v>26</v>
      </c>
      <c r="B24" s="13">
        <f>+B25+B26</f>
        <v>14359</v>
      </c>
      <c r="C24" s="13">
        <f aca="true" t="shared" si="7" ref="C24:K24">+C25+C26</f>
        <v>18040</v>
      </c>
      <c r="D24" s="13">
        <f t="shared" si="7"/>
        <v>28335</v>
      </c>
      <c r="E24" s="13">
        <f t="shared" si="7"/>
        <v>14995</v>
      </c>
      <c r="F24" s="13">
        <f t="shared" si="7"/>
        <v>13497</v>
      </c>
      <c r="G24" s="13">
        <f t="shared" si="7"/>
        <v>27277</v>
      </c>
      <c r="H24" s="13">
        <f t="shared" si="7"/>
        <v>9638</v>
      </c>
      <c r="I24" s="13">
        <f t="shared" si="7"/>
        <v>3154</v>
      </c>
      <c r="J24" s="13">
        <f t="shared" si="7"/>
        <v>13610</v>
      </c>
      <c r="K24" s="13">
        <f t="shared" si="7"/>
        <v>8553</v>
      </c>
      <c r="L24" s="11">
        <f t="shared" si="2"/>
        <v>151458</v>
      </c>
      <c r="M24" s="50"/>
    </row>
    <row r="25" spans="1:13" ht="17.25" customHeight="1">
      <c r="A25" s="12" t="s">
        <v>39</v>
      </c>
      <c r="B25" s="13">
        <v>12810</v>
      </c>
      <c r="C25" s="13">
        <v>16239</v>
      </c>
      <c r="D25" s="13">
        <v>25777</v>
      </c>
      <c r="E25" s="13">
        <v>13506</v>
      </c>
      <c r="F25" s="13">
        <v>11961</v>
      </c>
      <c r="G25" s="13">
        <v>24362</v>
      </c>
      <c r="H25" s="13">
        <v>8556</v>
      </c>
      <c r="I25" s="13">
        <v>2983</v>
      </c>
      <c r="J25" s="13">
        <v>12275</v>
      </c>
      <c r="K25" s="13">
        <v>7567</v>
      </c>
      <c r="L25" s="11">
        <f t="shared" si="2"/>
        <v>136036</v>
      </c>
      <c r="M25" s="49"/>
    </row>
    <row r="26" spans="1:13" ht="17.25" customHeight="1">
      <c r="A26" s="12" t="s">
        <v>40</v>
      </c>
      <c r="B26" s="13">
        <v>1549</v>
      </c>
      <c r="C26" s="13">
        <v>1801</v>
      </c>
      <c r="D26" s="13">
        <v>2558</v>
      </c>
      <c r="E26" s="13">
        <v>1489</v>
      </c>
      <c r="F26" s="13">
        <v>1536</v>
      </c>
      <c r="G26" s="13">
        <v>2915</v>
      </c>
      <c r="H26" s="13">
        <v>1082</v>
      </c>
      <c r="I26" s="13">
        <v>171</v>
      </c>
      <c r="J26" s="13">
        <v>1335</v>
      </c>
      <c r="K26" s="13">
        <v>986</v>
      </c>
      <c r="L26" s="11">
        <f t="shared" si="2"/>
        <v>15422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367</v>
      </c>
      <c r="I27" s="11">
        <v>0</v>
      </c>
      <c r="J27" s="11">
        <v>0</v>
      </c>
      <c r="K27" s="11">
        <v>0</v>
      </c>
      <c r="L27" s="11">
        <f t="shared" si="2"/>
        <v>367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</v>
      </c>
      <c r="L29" s="11">
        <f t="shared" si="2"/>
        <v>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32697.08</v>
      </c>
      <c r="I37" s="19">
        <v>0</v>
      </c>
      <c r="J37" s="19">
        <v>0</v>
      </c>
      <c r="K37" s="19">
        <v>0</v>
      </c>
      <c r="L37" s="23">
        <f>SUM(B37:K37)</f>
        <v>32697.08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261203.52999999997</v>
      </c>
      <c r="C49" s="22">
        <f aca="true" t="shared" si="11" ref="C49:H49">+C50+C62</f>
        <v>352238.00999999995</v>
      </c>
      <c r="D49" s="22">
        <f t="shared" si="11"/>
        <v>520441.58999999997</v>
      </c>
      <c r="E49" s="22">
        <f t="shared" si="11"/>
        <v>267854.6</v>
      </c>
      <c r="F49" s="22">
        <f t="shared" si="11"/>
        <v>305077.21</v>
      </c>
      <c r="G49" s="22">
        <f t="shared" si="11"/>
        <v>590372.86</v>
      </c>
      <c r="H49" s="22">
        <f t="shared" si="11"/>
        <v>251491.94</v>
      </c>
      <c r="I49" s="22">
        <f>+I50+I62</f>
        <v>63919.78</v>
      </c>
      <c r="J49" s="22">
        <f>+J50+J62</f>
        <v>229539.73</v>
      </c>
      <c r="K49" s="22">
        <f>+K50+K62</f>
        <v>162587.09</v>
      </c>
      <c r="L49" s="22">
        <f aca="true" t="shared" si="12" ref="L49:L62">SUM(B49:K49)</f>
        <v>3004726.3399999994</v>
      </c>
    </row>
    <row r="50" spans="1:12" ht="17.25" customHeight="1">
      <c r="A50" s="16" t="s">
        <v>60</v>
      </c>
      <c r="B50" s="23">
        <f>SUM(B51:B61)</f>
        <v>244460.86</v>
      </c>
      <c r="C50" s="23">
        <f aca="true" t="shared" si="13" ref="C50:K50">SUM(C51:C61)</f>
        <v>329075.45999999996</v>
      </c>
      <c r="D50" s="23">
        <f t="shared" si="13"/>
        <v>503502.12</v>
      </c>
      <c r="E50" s="23">
        <f t="shared" si="13"/>
        <v>244750.5</v>
      </c>
      <c r="F50" s="23">
        <f t="shared" si="13"/>
        <v>291816.81</v>
      </c>
      <c r="G50" s="23">
        <f t="shared" si="13"/>
        <v>569087.36</v>
      </c>
      <c r="H50" s="23">
        <f t="shared" si="13"/>
        <v>235423.09</v>
      </c>
      <c r="I50" s="23">
        <f t="shared" si="13"/>
        <v>63919.78</v>
      </c>
      <c r="J50" s="23">
        <f t="shared" si="13"/>
        <v>215571.56</v>
      </c>
      <c r="K50" s="23">
        <f t="shared" si="13"/>
        <v>162587.09</v>
      </c>
      <c r="L50" s="23">
        <f t="shared" si="12"/>
        <v>2860194.6299999994</v>
      </c>
    </row>
    <row r="51" spans="1:12" ht="17.25" customHeight="1">
      <c r="A51" s="34" t="s">
        <v>61</v>
      </c>
      <c r="B51" s="23">
        <f aca="true" t="shared" si="14" ref="B51:H51">ROUND(B32*B7,2)</f>
        <v>240369.18</v>
      </c>
      <c r="C51" s="23">
        <f t="shared" si="14"/>
        <v>323301.74</v>
      </c>
      <c r="D51" s="23">
        <f t="shared" si="14"/>
        <v>497116.36</v>
      </c>
      <c r="E51" s="23">
        <f t="shared" si="14"/>
        <v>241305.1</v>
      </c>
      <c r="F51" s="23">
        <f t="shared" si="14"/>
        <v>288439.89</v>
      </c>
      <c r="G51" s="23">
        <f t="shared" si="14"/>
        <v>561657.28</v>
      </c>
      <c r="H51" s="23">
        <f t="shared" si="14"/>
        <v>199010.97</v>
      </c>
      <c r="I51" s="23">
        <f>ROUND(I32*I7,2)</f>
        <v>63919.78</v>
      </c>
      <c r="J51" s="23">
        <f>ROUND(J32*J7,2)</f>
        <v>213354.52</v>
      </c>
      <c r="K51" s="23">
        <f>ROUND(K32*K7,2)</f>
        <v>154043.68</v>
      </c>
      <c r="L51" s="23">
        <f t="shared" si="12"/>
        <v>2782518.5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32697.08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32697.08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16939.47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13968.17</v>
      </c>
      <c r="K62" s="19">
        <v>0</v>
      </c>
      <c r="L62" s="36">
        <f t="shared" si="12"/>
        <v>144531.71000000002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-37260</v>
      </c>
      <c r="C66" s="35">
        <f t="shared" si="15"/>
        <v>-52952.03</v>
      </c>
      <c r="D66" s="35">
        <f t="shared" si="15"/>
        <v>-67695.75</v>
      </c>
      <c r="E66" s="35">
        <f t="shared" si="15"/>
        <v>-36036</v>
      </c>
      <c r="F66" s="35">
        <f t="shared" si="15"/>
        <v>-35264</v>
      </c>
      <c r="G66" s="35">
        <f t="shared" si="15"/>
        <v>-68936</v>
      </c>
      <c r="H66" s="35">
        <f t="shared" si="15"/>
        <v>-34280</v>
      </c>
      <c r="I66" s="35">
        <f t="shared" si="15"/>
        <v>-9024.9</v>
      </c>
      <c r="J66" s="35">
        <f t="shared" si="15"/>
        <v>-34868</v>
      </c>
      <c r="K66" s="35">
        <f t="shared" si="15"/>
        <v>-23132.65</v>
      </c>
      <c r="L66" s="35">
        <f aca="true" t="shared" si="16" ref="L66:L116">SUM(B66:K66)</f>
        <v>-399449.3300000001</v>
      </c>
    </row>
    <row r="67" spans="1:12" ht="18.75" customHeight="1">
      <c r="A67" s="16" t="s">
        <v>73</v>
      </c>
      <c r="B67" s="35">
        <f aca="true" t="shared" si="17" ref="B67:K67">B68+B69+B70+B71+B72+B73</f>
        <v>-37260</v>
      </c>
      <c r="C67" s="35">
        <f t="shared" si="17"/>
        <v>-52932</v>
      </c>
      <c r="D67" s="35">
        <f t="shared" si="17"/>
        <v>-66628</v>
      </c>
      <c r="E67" s="35">
        <f t="shared" si="17"/>
        <v>-35536</v>
      </c>
      <c r="F67" s="35">
        <f t="shared" si="17"/>
        <v>-34264</v>
      </c>
      <c r="G67" s="35">
        <f t="shared" si="17"/>
        <v>-66436</v>
      </c>
      <c r="H67" s="35">
        <f t="shared" si="17"/>
        <v>-34280</v>
      </c>
      <c r="I67" s="35">
        <f t="shared" si="17"/>
        <v>-6536</v>
      </c>
      <c r="J67" s="35">
        <f t="shared" si="17"/>
        <v>-34868</v>
      </c>
      <c r="K67" s="35">
        <f t="shared" si="17"/>
        <v>-22752</v>
      </c>
      <c r="L67" s="35">
        <f t="shared" si="16"/>
        <v>-391492</v>
      </c>
    </row>
    <row r="68" spans="1:13" s="67" customFormat="1" ht="18.75" customHeight="1">
      <c r="A68" s="60" t="s">
        <v>144</v>
      </c>
      <c r="B68" s="63">
        <f>-ROUND(B9*$D$3,2)</f>
        <v>-37260</v>
      </c>
      <c r="C68" s="63">
        <f aca="true" t="shared" si="18" ref="C68:J68">-ROUND(C9*$D$3,2)</f>
        <v>-52932</v>
      </c>
      <c r="D68" s="63">
        <f t="shared" si="18"/>
        <v>-66628</v>
      </c>
      <c r="E68" s="63">
        <f t="shared" si="18"/>
        <v>-35536</v>
      </c>
      <c r="F68" s="63">
        <f t="shared" si="18"/>
        <v>-34264</v>
      </c>
      <c r="G68" s="63">
        <f t="shared" si="18"/>
        <v>-66436</v>
      </c>
      <c r="H68" s="63">
        <f t="shared" si="18"/>
        <v>-34280</v>
      </c>
      <c r="I68" s="63">
        <f t="shared" si="18"/>
        <v>-6536</v>
      </c>
      <c r="J68" s="63">
        <f t="shared" si="18"/>
        <v>-34868</v>
      </c>
      <c r="K68" s="63">
        <f>-ROUND((K9+K29)*$D$3,2)</f>
        <v>-22752</v>
      </c>
      <c r="L68" s="63">
        <f t="shared" si="16"/>
        <v>-391492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19">
        <v>0</v>
      </c>
      <c r="I74" s="35">
        <f t="shared" si="19"/>
        <v>-2488.9</v>
      </c>
      <c r="J74" s="19">
        <v>0</v>
      </c>
      <c r="K74" s="63">
        <f t="shared" si="19"/>
        <v>-380.65</v>
      </c>
      <c r="L74" s="63">
        <f t="shared" si="16"/>
        <v>-7957.33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223943.52999999997</v>
      </c>
      <c r="C114" s="24">
        <f t="shared" si="20"/>
        <v>299285.9799999999</v>
      </c>
      <c r="D114" s="24">
        <f t="shared" si="20"/>
        <v>452745.83999999997</v>
      </c>
      <c r="E114" s="24">
        <f t="shared" si="20"/>
        <v>231818.6</v>
      </c>
      <c r="F114" s="24">
        <f t="shared" si="20"/>
        <v>269813.21</v>
      </c>
      <c r="G114" s="24">
        <f t="shared" si="20"/>
        <v>521436.86</v>
      </c>
      <c r="H114" s="24">
        <f t="shared" si="20"/>
        <v>217211.94</v>
      </c>
      <c r="I114" s="24">
        <f>+I115+I116</f>
        <v>54894.88</v>
      </c>
      <c r="J114" s="24">
        <f>+J115+J116</f>
        <v>194671.73</v>
      </c>
      <c r="K114" s="24">
        <f>+K115+K116</f>
        <v>139454.44</v>
      </c>
      <c r="L114" s="45">
        <f t="shared" si="16"/>
        <v>2605277.01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207200.86</v>
      </c>
      <c r="C115" s="24">
        <f t="shared" si="21"/>
        <v>276123.42999999993</v>
      </c>
      <c r="D115" s="24">
        <f t="shared" si="21"/>
        <v>435806.37</v>
      </c>
      <c r="E115" s="24">
        <f t="shared" si="21"/>
        <v>208714.5</v>
      </c>
      <c r="F115" s="24">
        <f t="shared" si="21"/>
        <v>256552.81</v>
      </c>
      <c r="G115" s="24">
        <f t="shared" si="21"/>
        <v>500151.36</v>
      </c>
      <c r="H115" s="24">
        <f t="shared" si="21"/>
        <v>201143.09</v>
      </c>
      <c r="I115" s="24">
        <f t="shared" si="21"/>
        <v>54894.88</v>
      </c>
      <c r="J115" s="24">
        <f t="shared" si="21"/>
        <v>180703.56</v>
      </c>
      <c r="K115" s="24">
        <f t="shared" si="21"/>
        <v>139454.44</v>
      </c>
      <c r="L115" s="45">
        <f t="shared" si="16"/>
        <v>2460745.3000000003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16742.67</v>
      </c>
      <c r="C116" s="24">
        <f t="shared" si="22"/>
        <v>23162.55</v>
      </c>
      <c r="D116" s="24">
        <f t="shared" si="22"/>
        <v>16939.47</v>
      </c>
      <c r="E116" s="24">
        <f t="shared" si="22"/>
        <v>23104.1</v>
      </c>
      <c r="F116" s="24">
        <f t="shared" si="22"/>
        <v>13260.4</v>
      </c>
      <c r="G116" s="24">
        <f t="shared" si="22"/>
        <v>21285.5</v>
      </c>
      <c r="H116" s="24">
        <f t="shared" si="22"/>
        <v>16068.85</v>
      </c>
      <c r="I116" s="19">
        <f t="shared" si="22"/>
        <v>0</v>
      </c>
      <c r="J116" s="24">
        <f t="shared" si="22"/>
        <v>13968.17</v>
      </c>
      <c r="K116" s="24">
        <f t="shared" si="22"/>
        <v>0</v>
      </c>
      <c r="L116" s="45">
        <f t="shared" si="16"/>
        <v>144531.71000000002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2605277.0100000002</v>
      </c>
      <c r="M122" s="51"/>
    </row>
    <row r="123" spans="1:12" ht="18.75" customHeight="1">
      <c r="A123" s="26" t="s">
        <v>123</v>
      </c>
      <c r="B123" s="27">
        <v>29802.05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29802.05</v>
      </c>
    </row>
    <row r="124" spans="1:12" ht="18.75" customHeight="1">
      <c r="A124" s="26" t="s">
        <v>124</v>
      </c>
      <c r="B124" s="27">
        <v>194141.48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194141.48</v>
      </c>
    </row>
    <row r="125" spans="1:12" ht="18.75" customHeight="1">
      <c r="A125" s="26" t="s">
        <v>125</v>
      </c>
      <c r="B125" s="38">
        <v>0</v>
      </c>
      <c r="C125" s="27">
        <v>299285.98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299285.98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422239.39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422239.39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30506.45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30506.45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229500.42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229500.42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2318.18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2318.18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92379.26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92379.26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27350.56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27350.56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150083.39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150083.39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127100.33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127100.33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20532.97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20532.97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87016.59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87016.59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71171.71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71171.71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215615.25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215615.25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74043.34</v>
      </c>
      <c r="I139" s="38">
        <v>0</v>
      </c>
      <c r="J139" s="38">
        <v>0</v>
      </c>
      <c r="K139" s="38">
        <v>0</v>
      </c>
      <c r="L139" s="39">
        <f t="shared" si="23"/>
        <v>74043.34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143168.61</v>
      </c>
      <c r="I140" s="38">
        <v>0</v>
      </c>
      <c r="J140" s="38">
        <v>0</v>
      </c>
      <c r="K140" s="38">
        <v>0</v>
      </c>
      <c r="L140" s="39">
        <f t="shared" si="23"/>
        <v>143168.61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54894.88</v>
      </c>
      <c r="J141" s="38">
        <v>0</v>
      </c>
      <c r="K141" s="38">
        <v>0</v>
      </c>
      <c r="L141" s="39">
        <f t="shared" si="23"/>
        <v>54894.88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194671.73</v>
      </c>
      <c r="K142" s="18">
        <v>0</v>
      </c>
      <c r="L142" s="39">
        <f t="shared" si="23"/>
        <v>194671.73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139454.44</v>
      </c>
      <c r="L143" s="42">
        <f t="shared" si="23"/>
        <v>139454.44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194671.73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2019-01-07T18:38:09Z</dcterms:modified>
  <cp:category/>
  <cp:version/>
  <cp:contentType/>
  <cp:contentStatus/>
</cp:coreProperties>
</file>