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<sst xmlns="http://schemas.openxmlformats.org/spreadsheetml/2006/main" count="99" uniqueCount="97">
  <si>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</si>
  <si>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</si>
  <si>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</si>
  <si>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</si>
  <si>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</si>
  <si>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</si>
  <si>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</si>
  <si>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</si>
  <si>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</si>
  <si>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</si>
  <si>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</si>
  <si>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</si>
  <si>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</si>
  <si>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</si>
  <si>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</si>
  <si>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</si>
  <si>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</si>
  <si>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</si>
  <si>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</si>
  <si>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</si>
  <si>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</si>
  <si>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</si>
  <si>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</si>
  <si>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</si>
  <si>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</si>
  <si>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</si>
  <si>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</si>
  <si>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</si>
  <si>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</si>
  <si>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</si>
  <si>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</si>
  <si>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</si>
  <si>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</si>
  <si>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</si>
  <si>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</si>
  <si>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</si>
  <si>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</si>
  <si>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</si>
  <si>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</si>
  <si>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</si>
  <si>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</si>
  <si>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</si>
  <si>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</si>
  <si>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</si>
  <si>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</si>
  <si>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</si>
  <si>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</si>
  <si>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</si>
  <si>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</si>
  <si>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</si>
  <si>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</si>
  <si>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</si>
  <si>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</si>
  <si>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</si>
  <si>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</si>
  <si>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</si>
  <si>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</si>
  <si>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</si>
  <si>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</si>
  <si>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</si>
  <si>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</si>
  <si>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</si>
  <si>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</si>
  <si>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</si>
  <si>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</si>
  <si>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</si>
  <si>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</si>
  <si>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</si>
  <si>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</si>
  <si>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</si>
  <si>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</si>
  <si>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</si>
  <si>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</si>
  <si>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</si>
  <si>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</si>
  <si>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</si>
  <si>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</si>
  <si>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</si>
  <si>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</si>
  <si>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</si>
  <si>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</si>
  <si>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</si>
  <si>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</si>
  <si>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</si>
  <si>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</si>
  <si>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</si>
  <si>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</si>
  <si>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</si>
  <si>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</si>
  <si>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</si>
  <si>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</si>
  <si>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</si>
  <si>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</si>
  <si>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</si>
  <si>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</si>
  <si>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</si>
  <si>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25/02/19 - VENCIMENTO 06/03/19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</si>
</sst>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484895</v>
      </c>
      <c r="C7" s="10">
        <f t="shared" si="0"/>
        <v>363569</v>
      </c>
      <c r="D7" s="10">
        <f t="shared" si="0"/>
        <v>363067</v>
      </c>
      <c r="E7" s="10">
        <f t="shared" si="0"/>
        <v>67438</v>
      </c>
      <c r="F7" s="10">
        <f t="shared" si="0"/>
        <v>322989</v>
      </c>
      <c r="G7" s="10">
        <f t="shared" si="0"/>
        <v>485119</v>
      </c>
      <c r="H7" s="10">
        <f t="shared" si="0"/>
        <v>349521</v>
      </c>
      <c r="I7" s="10">
        <f t="shared" si="0"/>
        <v>53165</v>
      </c>
      <c r="J7" s="10">
        <f t="shared" si="0"/>
        <v>429124</v>
      </c>
      <c r="K7" s="10">
        <f t="shared" si="0"/>
        <v>297992</v>
      </c>
      <c r="L7" s="10">
        <f t="shared" si="0"/>
        <v>356745</v>
      </c>
      <c r="M7" s="10">
        <f t="shared" si="0"/>
        <v>141066</v>
      </c>
      <c r="N7" s="10">
        <f t="shared" si="0"/>
        <v>96588</v>
      </c>
      <c r="O7" s="10">
        <f>+O8+O18+O22</f>
        <v>3811278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222032</v>
      </c>
      <c r="C8" s="12">
        <f t="shared" si="1"/>
        <v>178445</v>
      </c>
      <c r="D8" s="12">
        <f t="shared" si="1"/>
        <v>191172</v>
      </c>
      <c r="E8" s="12">
        <f t="shared" si="1"/>
        <v>31869</v>
      </c>
      <c r="F8" s="12">
        <f t="shared" si="1"/>
        <v>157955</v>
      </c>
      <c r="G8" s="12">
        <f t="shared" si="1"/>
        <v>243365</v>
      </c>
      <c r="H8" s="12">
        <f t="shared" si="1"/>
        <v>167227</v>
      </c>
      <c r="I8" s="12">
        <f t="shared" si="1"/>
        <v>26841</v>
      </c>
      <c r="J8" s="12">
        <f t="shared" si="1"/>
        <v>216944</v>
      </c>
      <c r="K8" s="12">
        <f t="shared" si="1"/>
        <v>146917</v>
      </c>
      <c r="L8" s="12">
        <f t="shared" si="1"/>
        <v>169490</v>
      </c>
      <c r="M8" s="12">
        <f t="shared" si="1"/>
        <v>75426</v>
      </c>
      <c r="N8" s="12">
        <f t="shared" si="1"/>
        <v>54393</v>
      </c>
      <c r="O8" s="12">
        <f>SUM(B8:N8)</f>
        <v>1882076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23111</v>
      </c>
      <c r="C9" s="14">
        <v>22742</v>
      </c>
      <c r="D9" s="14">
        <v>15515</v>
      </c>
      <c r="E9" s="14">
        <v>3127</v>
      </c>
      <c r="F9" s="14">
        <v>13626</v>
      </c>
      <c r="G9" s="14">
        <v>23304</v>
      </c>
      <c r="H9" s="14">
        <v>21599</v>
      </c>
      <c r="I9" s="14">
        <v>3436</v>
      </c>
      <c r="J9" s="14">
        <v>15579</v>
      </c>
      <c r="K9" s="14">
        <v>17384</v>
      </c>
      <c r="L9" s="14">
        <v>14291</v>
      </c>
      <c r="M9" s="14">
        <v>8926</v>
      </c>
      <c r="N9" s="14">
        <v>6854</v>
      </c>
      <c r="O9" s="12">
        <f aca="true" t="shared" si="2" ref="O9:O17">SUM(B9:N9)</f>
        <v>189494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189748</v>
      </c>
      <c r="C10" s="14">
        <f>C11+C12+C13</f>
        <v>148504</v>
      </c>
      <c r="D10" s="14">
        <f>D11+D12+D13</f>
        <v>168188</v>
      </c>
      <c r="E10" s="14">
        <f>E11+E12+E13</f>
        <v>27492</v>
      </c>
      <c r="F10" s="14">
        <f aca="true" t="shared" si="3" ref="F10:N10">F11+F12+F13</f>
        <v>137571</v>
      </c>
      <c r="G10" s="14">
        <f t="shared" si="3"/>
        <v>209082</v>
      </c>
      <c r="H10" s="14">
        <f>H11+H12+H13</f>
        <v>139318</v>
      </c>
      <c r="I10" s="14">
        <f>I11+I12+I13</f>
        <v>22431</v>
      </c>
      <c r="J10" s="14">
        <f>J11+J12+J13</f>
        <v>192195</v>
      </c>
      <c r="K10" s="14">
        <f>K11+K12+K13</f>
        <v>123448</v>
      </c>
      <c r="L10" s="14">
        <f>L11+L12+L13</f>
        <v>147690</v>
      </c>
      <c r="M10" s="14">
        <f t="shared" si="3"/>
        <v>63743</v>
      </c>
      <c r="N10" s="14">
        <f t="shared" si="3"/>
        <v>45858</v>
      </c>
      <c r="O10" s="12">
        <f t="shared" si="2"/>
        <v>1615268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96690</v>
      </c>
      <c r="C11" s="14">
        <v>75565</v>
      </c>
      <c r="D11" s="14">
        <v>82576</v>
      </c>
      <c r="E11" s="14">
        <v>13894</v>
      </c>
      <c r="F11" s="14">
        <v>67204</v>
      </c>
      <c r="G11" s="14">
        <v>103647</v>
      </c>
      <c r="H11" s="14">
        <v>72207</v>
      </c>
      <c r="I11" s="14">
        <v>11700</v>
      </c>
      <c r="J11" s="14">
        <v>98704</v>
      </c>
      <c r="K11" s="14">
        <v>62047</v>
      </c>
      <c r="L11" s="14">
        <v>75286</v>
      </c>
      <c r="M11" s="14">
        <v>31501</v>
      </c>
      <c r="N11" s="14">
        <v>21670</v>
      </c>
      <c r="O11" s="12">
        <f t="shared" si="2"/>
        <v>812691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86685</v>
      </c>
      <c r="C12" s="14">
        <v>64980</v>
      </c>
      <c r="D12" s="14">
        <v>80354</v>
      </c>
      <c r="E12" s="14">
        <v>12260</v>
      </c>
      <c r="F12" s="14">
        <v>63630</v>
      </c>
      <c r="G12" s="14">
        <v>94173</v>
      </c>
      <c r="H12" s="14">
        <v>61211</v>
      </c>
      <c r="I12" s="14">
        <v>9777</v>
      </c>
      <c r="J12" s="14">
        <v>87650</v>
      </c>
      <c r="K12" s="14">
        <v>56371</v>
      </c>
      <c r="L12" s="14">
        <v>67948</v>
      </c>
      <c r="M12" s="14">
        <v>29870</v>
      </c>
      <c r="N12" s="14">
        <v>22673</v>
      </c>
      <c r="O12" s="12">
        <f t="shared" si="2"/>
        <v>737582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6373</v>
      </c>
      <c r="C13" s="14">
        <v>7959</v>
      </c>
      <c r="D13" s="14">
        <v>5258</v>
      </c>
      <c r="E13" s="14">
        <v>1338</v>
      </c>
      <c r="F13" s="14">
        <v>6737</v>
      </c>
      <c r="G13" s="14">
        <v>11262</v>
      </c>
      <c r="H13" s="14">
        <v>5900</v>
      </c>
      <c r="I13" s="14">
        <v>954</v>
      </c>
      <c r="J13" s="14">
        <v>5841</v>
      </c>
      <c r="K13" s="14">
        <v>5030</v>
      </c>
      <c r="L13" s="14">
        <v>4456</v>
      </c>
      <c r="M13" s="14">
        <v>2372</v>
      </c>
      <c r="N13" s="14">
        <v>1515</v>
      </c>
      <c r="O13" s="12">
        <f t="shared" si="2"/>
        <v>64995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9173</v>
      </c>
      <c r="C14" s="14">
        <f>C15+C16+C17</f>
        <v>7199</v>
      </c>
      <c r="D14" s="14">
        <f>D15+D16+D17</f>
        <v>7469</v>
      </c>
      <c r="E14" s="14">
        <f>E15+E16+E17</f>
        <v>1250</v>
      </c>
      <c r="F14" s="14">
        <f aca="true" t="shared" si="4" ref="F14:N14">F15+F16+F17</f>
        <v>6758</v>
      </c>
      <c r="G14" s="14">
        <f t="shared" si="4"/>
        <v>10979</v>
      </c>
      <c r="H14" s="14">
        <f>H15+H16+H17</f>
        <v>6310</v>
      </c>
      <c r="I14" s="14">
        <f>I15+I16+I17</f>
        <v>974</v>
      </c>
      <c r="J14" s="14">
        <f>J15+J16+J17</f>
        <v>9170</v>
      </c>
      <c r="K14" s="14">
        <f>K15+K16+K17</f>
        <v>6085</v>
      </c>
      <c r="L14" s="14">
        <f>L15+L16+L17</f>
        <v>7509</v>
      </c>
      <c r="M14" s="14">
        <f t="shared" si="4"/>
        <v>2757</v>
      </c>
      <c r="N14" s="14">
        <f t="shared" si="4"/>
        <v>1681</v>
      </c>
      <c r="O14" s="12">
        <f t="shared" si="2"/>
        <v>77314</v>
      </c>
    </row>
    <row r="15" spans="1:26" ht="18.75" customHeight="1">
      <c r="A15" s="15" t="s">
        <v>13</v>
      </c>
      <c r="B15" s="14">
        <v>9140</v>
      </c>
      <c r="C15" s="14">
        <v>7177</v>
      </c>
      <c r="D15" s="14">
        <v>7461</v>
      </c>
      <c r="E15" s="14">
        <v>1245</v>
      </c>
      <c r="F15" s="14">
        <v>6747</v>
      </c>
      <c r="G15" s="14">
        <v>10957</v>
      </c>
      <c r="H15" s="14">
        <v>6298</v>
      </c>
      <c r="I15" s="14">
        <v>968</v>
      </c>
      <c r="J15" s="14">
        <v>9154</v>
      </c>
      <c r="K15" s="14">
        <v>6070</v>
      </c>
      <c r="L15" s="14">
        <v>7494</v>
      </c>
      <c r="M15" s="14">
        <v>2751</v>
      </c>
      <c r="N15" s="14">
        <v>1672</v>
      </c>
      <c r="O15" s="12">
        <f t="shared" si="2"/>
        <v>77134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11</v>
      </c>
      <c r="D16" s="14">
        <v>4</v>
      </c>
      <c r="E16" s="14">
        <v>2</v>
      </c>
      <c r="F16" s="14">
        <v>3</v>
      </c>
      <c r="G16" s="14">
        <v>10</v>
      </c>
      <c r="H16" s="14">
        <v>9</v>
      </c>
      <c r="I16" s="14">
        <v>2</v>
      </c>
      <c r="J16" s="14">
        <v>7</v>
      </c>
      <c r="K16" s="14">
        <v>9</v>
      </c>
      <c r="L16" s="14">
        <v>2</v>
      </c>
      <c r="M16" s="14">
        <v>5</v>
      </c>
      <c r="N16" s="14">
        <v>7</v>
      </c>
      <c r="O16" s="12">
        <f t="shared" si="2"/>
        <v>80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24</v>
      </c>
      <c r="C17" s="14">
        <v>11</v>
      </c>
      <c r="D17" s="14">
        <v>4</v>
      </c>
      <c r="E17" s="14">
        <v>3</v>
      </c>
      <c r="F17" s="14">
        <v>8</v>
      </c>
      <c r="G17" s="14">
        <v>12</v>
      </c>
      <c r="H17" s="14">
        <v>3</v>
      </c>
      <c r="I17" s="14">
        <v>4</v>
      </c>
      <c r="J17" s="14">
        <v>9</v>
      </c>
      <c r="K17" s="14">
        <v>6</v>
      </c>
      <c r="L17" s="14">
        <v>13</v>
      </c>
      <c r="M17" s="14">
        <v>1</v>
      </c>
      <c r="N17" s="14">
        <v>2</v>
      </c>
      <c r="O17" s="12">
        <f t="shared" si="2"/>
        <v>100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139085</v>
      </c>
      <c r="C18" s="18">
        <f>C19+C20+C21</f>
        <v>87506</v>
      </c>
      <c r="D18" s="18">
        <f>D19+D20+D21</f>
        <v>77938</v>
      </c>
      <c r="E18" s="18">
        <f>E19+E20+E21</f>
        <v>14547</v>
      </c>
      <c r="F18" s="18">
        <f aca="true" t="shared" si="5" ref="F18:N18">F19+F20+F21</f>
        <v>73464</v>
      </c>
      <c r="G18" s="18">
        <f t="shared" si="5"/>
        <v>108729</v>
      </c>
      <c r="H18" s="18">
        <f>H19+H20+H21</f>
        <v>91465</v>
      </c>
      <c r="I18" s="18">
        <f>I19+I20+I21</f>
        <v>12879</v>
      </c>
      <c r="J18" s="18">
        <f>J19+J20+J21</f>
        <v>114965</v>
      </c>
      <c r="K18" s="18">
        <f>K19+K20+K21</f>
        <v>74756</v>
      </c>
      <c r="L18" s="18">
        <f>L19+L20+L21</f>
        <v>110432</v>
      </c>
      <c r="M18" s="18">
        <f t="shared" si="5"/>
        <v>41024</v>
      </c>
      <c r="N18" s="18">
        <f t="shared" si="5"/>
        <v>26039</v>
      </c>
      <c r="O18" s="12">
        <f aca="true" t="shared" si="6" ref="O18:O24">SUM(B18:N18)</f>
        <v>972829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78945</v>
      </c>
      <c r="C19" s="14">
        <v>52150</v>
      </c>
      <c r="D19" s="14">
        <v>45626</v>
      </c>
      <c r="E19" s="14">
        <v>8901</v>
      </c>
      <c r="F19" s="14">
        <v>42743</v>
      </c>
      <c r="G19" s="14">
        <v>64288</v>
      </c>
      <c r="H19" s="14">
        <v>54499</v>
      </c>
      <c r="I19" s="14">
        <v>8117</v>
      </c>
      <c r="J19" s="14">
        <v>67178</v>
      </c>
      <c r="K19" s="14">
        <v>43364</v>
      </c>
      <c r="L19" s="14">
        <v>62038</v>
      </c>
      <c r="M19" s="14">
        <v>23265</v>
      </c>
      <c r="N19" s="14">
        <v>14290</v>
      </c>
      <c r="O19" s="12">
        <f t="shared" si="6"/>
        <v>565404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56976</v>
      </c>
      <c r="C20" s="14">
        <v>32515</v>
      </c>
      <c r="D20" s="14">
        <v>30544</v>
      </c>
      <c r="E20" s="14">
        <v>5198</v>
      </c>
      <c r="F20" s="14">
        <v>28345</v>
      </c>
      <c r="G20" s="14">
        <v>40635</v>
      </c>
      <c r="H20" s="14">
        <v>34704</v>
      </c>
      <c r="I20" s="14">
        <v>4447</v>
      </c>
      <c r="J20" s="14">
        <v>45018</v>
      </c>
      <c r="K20" s="14">
        <v>29498</v>
      </c>
      <c r="L20" s="14">
        <v>46158</v>
      </c>
      <c r="M20" s="14">
        <v>16799</v>
      </c>
      <c r="N20" s="14">
        <v>11186</v>
      </c>
      <c r="O20" s="12">
        <f t="shared" si="6"/>
        <v>382023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3164</v>
      </c>
      <c r="C21" s="14">
        <v>2841</v>
      </c>
      <c r="D21" s="14">
        <v>1768</v>
      </c>
      <c r="E21" s="14">
        <v>448</v>
      </c>
      <c r="F21" s="14">
        <v>2376</v>
      </c>
      <c r="G21" s="14">
        <v>3806</v>
      </c>
      <c r="H21" s="14">
        <v>2262</v>
      </c>
      <c r="I21" s="14">
        <v>315</v>
      </c>
      <c r="J21" s="14">
        <v>2769</v>
      </c>
      <c r="K21" s="14">
        <v>1894</v>
      </c>
      <c r="L21" s="14">
        <v>2236</v>
      </c>
      <c r="M21" s="14">
        <v>960</v>
      </c>
      <c r="N21" s="14">
        <v>563</v>
      </c>
      <c r="O21" s="12">
        <f t="shared" si="6"/>
        <v>25402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123778</v>
      </c>
      <c r="C22" s="14">
        <f>C23+C24</f>
        <v>97618</v>
      </c>
      <c r="D22" s="14">
        <f>D23+D24</f>
        <v>93957</v>
      </c>
      <c r="E22" s="14">
        <f>E23+E24</f>
        <v>21022</v>
      </c>
      <c r="F22" s="14">
        <f aca="true" t="shared" si="7" ref="F22:N22">F23+F24</f>
        <v>91570</v>
      </c>
      <c r="G22" s="14">
        <f t="shared" si="7"/>
        <v>133025</v>
      </c>
      <c r="H22" s="14">
        <f>H23+H24</f>
        <v>90829</v>
      </c>
      <c r="I22" s="14">
        <f>I23+I24</f>
        <v>13445</v>
      </c>
      <c r="J22" s="14">
        <f>J23+J24</f>
        <v>97215</v>
      </c>
      <c r="K22" s="14">
        <f>K23+K24</f>
        <v>76319</v>
      </c>
      <c r="L22" s="14">
        <f>L23+L24</f>
        <v>76823</v>
      </c>
      <c r="M22" s="14">
        <f t="shared" si="7"/>
        <v>24616</v>
      </c>
      <c r="N22" s="14">
        <f t="shared" si="7"/>
        <v>16156</v>
      </c>
      <c r="O22" s="12">
        <f t="shared" si="6"/>
        <v>956373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77681</v>
      </c>
      <c r="C23" s="14">
        <v>65386</v>
      </c>
      <c r="D23" s="14">
        <v>62160</v>
      </c>
      <c r="E23" s="14">
        <v>14688</v>
      </c>
      <c r="F23" s="14">
        <v>59923</v>
      </c>
      <c r="G23" s="14">
        <v>92489</v>
      </c>
      <c r="H23" s="14">
        <v>64602</v>
      </c>
      <c r="I23" s="14">
        <v>10203</v>
      </c>
      <c r="J23" s="14">
        <v>64026</v>
      </c>
      <c r="K23" s="14">
        <v>52215</v>
      </c>
      <c r="L23" s="14">
        <v>50327</v>
      </c>
      <c r="M23" s="14">
        <v>16262</v>
      </c>
      <c r="N23" s="14">
        <v>9632</v>
      </c>
      <c r="O23" s="12">
        <f t="shared" si="6"/>
        <v>639594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46097</v>
      </c>
      <c r="C24" s="14">
        <v>32232</v>
      </c>
      <c r="D24" s="14">
        <v>31797</v>
      </c>
      <c r="E24" s="14">
        <v>6334</v>
      </c>
      <c r="F24" s="14">
        <v>31647</v>
      </c>
      <c r="G24" s="14">
        <v>40536</v>
      </c>
      <c r="H24" s="14">
        <v>26227</v>
      </c>
      <c r="I24" s="14">
        <v>3242</v>
      </c>
      <c r="J24" s="14">
        <v>33189</v>
      </c>
      <c r="K24" s="14">
        <v>24104</v>
      </c>
      <c r="L24" s="14">
        <v>26496</v>
      </c>
      <c r="M24" s="14">
        <v>8354</v>
      </c>
      <c r="N24" s="14">
        <v>6524</v>
      </c>
      <c r="O24" s="12">
        <f t="shared" si="6"/>
        <v>316779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1064437.932</v>
      </c>
      <c r="C28" s="56">
        <f aca="true" t="shared" si="8" ref="C28:N28">C29+C30</f>
        <v>843139.1288999999</v>
      </c>
      <c r="D28" s="56">
        <f t="shared" si="8"/>
        <v>723492.0869</v>
      </c>
      <c r="E28" s="56">
        <f t="shared" si="8"/>
        <v>199569.27339999998</v>
      </c>
      <c r="F28" s="56">
        <f t="shared" si="8"/>
        <v>739409.1535</v>
      </c>
      <c r="G28" s="56">
        <f t="shared" si="8"/>
        <v>905193.8197000001</v>
      </c>
      <c r="H28" s="56">
        <f t="shared" si="8"/>
        <v>761122.8296</v>
      </c>
      <c r="I28" s="56">
        <f t="shared" si="8"/>
        <v>126272.19150000002</v>
      </c>
      <c r="J28" s="56">
        <f t="shared" si="8"/>
        <v>946652.5016000001</v>
      </c>
      <c r="K28" s="56">
        <f t="shared" si="8"/>
        <v>758395.7332</v>
      </c>
      <c r="L28" s="56">
        <f t="shared" si="8"/>
        <v>881399.6129999999</v>
      </c>
      <c r="M28" s="56">
        <f t="shared" si="8"/>
        <v>439578.549</v>
      </c>
      <c r="N28" s="56">
        <f t="shared" si="8"/>
        <v>256142.5328</v>
      </c>
      <c r="O28" s="56">
        <f>SUM(B28:N28)</f>
        <v>8644805.345099999</v>
      </c>
      <c r="Q28" s="62"/>
    </row>
    <row r="29" spans="1:15" ht="18.75" customHeight="1">
      <c r="A29" s="54" t="s">
        <v>54</v>
      </c>
      <c r="B29" s="52">
        <f aca="true" t="shared" si="9" ref="B29:N29">B26*B7</f>
        <v>1059786.512</v>
      </c>
      <c r="C29" s="52">
        <f t="shared" si="9"/>
        <v>835517.9188999999</v>
      </c>
      <c r="D29" s="52">
        <f t="shared" si="9"/>
        <v>711865.4669</v>
      </c>
      <c r="E29" s="52">
        <f t="shared" si="9"/>
        <v>199569.27339999998</v>
      </c>
      <c r="F29" s="52">
        <f t="shared" si="9"/>
        <v>727209.7335</v>
      </c>
      <c r="G29" s="52">
        <f t="shared" si="9"/>
        <v>900526.3997000001</v>
      </c>
      <c r="H29" s="52">
        <f t="shared" si="9"/>
        <v>757621.7196000001</v>
      </c>
      <c r="I29" s="52">
        <f t="shared" si="9"/>
        <v>126272.19150000002</v>
      </c>
      <c r="J29" s="52">
        <f t="shared" si="9"/>
        <v>932658.1016</v>
      </c>
      <c r="K29" s="52">
        <f t="shared" si="9"/>
        <v>740390.9232</v>
      </c>
      <c r="L29" s="52">
        <f t="shared" si="9"/>
        <v>867389.793</v>
      </c>
      <c r="M29" s="52">
        <f t="shared" si="9"/>
        <v>432578.889</v>
      </c>
      <c r="N29" s="52">
        <f t="shared" si="9"/>
        <v>253359.9828</v>
      </c>
      <c r="O29" s="53">
        <f>SUM(B29:N29)</f>
        <v>8544746.9051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12199.42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6999.66</v>
      </c>
      <c r="N30" s="52">
        <v>2782.55</v>
      </c>
      <c r="O30" s="53">
        <f>SUM(B30:N30)</f>
        <v>100058.44000000002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-99377.3</v>
      </c>
      <c r="C32" s="25">
        <f t="shared" si="10"/>
        <v>-97790.6</v>
      </c>
      <c r="D32" s="25">
        <f t="shared" si="10"/>
        <v>-88570.45999999999</v>
      </c>
      <c r="E32" s="25">
        <f t="shared" si="10"/>
        <v>-13446.1</v>
      </c>
      <c r="F32" s="25">
        <f t="shared" si="10"/>
        <v>-59091.8</v>
      </c>
      <c r="G32" s="25">
        <f t="shared" si="10"/>
        <v>-100707.2</v>
      </c>
      <c r="H32" s="25">
        <f t="shared" si="10"/>
        <v>-92875.7</v>
      </c>
      <c r="I32" s="25">
        <f t="shared" si="10"/>
        <v>-16887.3</v>
      </c>
      <c r="J32" s="25">
        <f t="shared" si="10"/>
        <v>-66989.7</v>
      </c>
      <c r="K32" s="25">
        <f t="shared" si="10"/>
        <v>-74751.2</v>
      </c>
      <c r="L32" s="25">
        <f t="shared" si="10"/>
        <v>-61451.3</v>
      </c>
      <c r="M32" s="25">
        <f t="shared" si="10"/>
        <v>-38381.8</v>
      </c>
      <c r="N32" s="25">
        <f t="shared" si="10"/>
        <v>-29472.2</v>
      </c>
      <c r="O32" s="25">
        <f t="shared" si="10"/>
        <v>-839792.6599999999</v>
      </c>
    </row>
    <row r="33" spans="1:15" ht="18.75" customHeight="1">
      <c r="A33" s="17" t="s">
        <v>55</v>
      </c>
      <c r="B33" s="26">
        <f>+B34</f>
        <v>-99377.3</v>
      </c>
      <c r="C33" s="26">
        <f aca="true" t="shared" si="11" ref="C33:O33">+C34</f>
        <v>-97790.6</v>
      </c>
      <c r="D33" s="26">
        <f t="shared" si="11"/>
        <v>-66714.5</v>
      </c>
      <c r="E33" s="26">
        <f t="shared" si="11"/>
        <v>-13446.1</v>
      </c>
      <c r="F33" s="26">
        <f t="shared" si="11"/>
        <v>-58591.8</v>
      </c>
      <c r="G33" s="26">
        <f t="shared" si="11"/>
        <v>-100207.2</v>
      </c>
      <c r="H33" s="26">
        <f t="shared" si="11"/>
        <v>-92875.7</v>
      </c>
      <c r="I33" s="26">
        <f t="shared" si="11"/>
        <v>-14774.8</v>
      </c>
      <c r="J33" s="26">
        <f t="shared" si="11"/>
        <v>-66989.7</v>
      </c>
      <c r="K33" s="26">
        <f t="shared" si="11"/>
        <v>-74751.2</v>
      </c>
      <c r="L33" s="26">
        <f t="shared" si="11"/>
        <v>-61451.3</v>
      </c>
      <c r="M33" s="26">
        <f t="shared" si="11"/>
        <v>-38381.8</v>
      </c>
      <c r="N33" s="26">
        <f t="shared" si="11"/>
        <v>-29472.2</v>
      </c>
      <c r="O33" s="26">
        <f t="shared" si="11"/>
        <v>-814824.2</v>
      </c>
    </row>
    <row r="34" spans="1:26" ht="18.75" customHeight="1">
      <c r="A34" s="13" t="s">
        <v>56</v>
      </c>
      <c r="B34" s="20">
        <f>ROUND(-B9*$D$3,2)</f>
        <v>-99377.3</v>
      </c>
      <c r="C34" s="20">
        <f>ROUND(-C9*$D$3,2)</f>
        <v>-97790.6</v>
      </c>
      <c r="D34" s="20">
        <f>ROUND(-D9*$D$3,2)</f>
        <v>-66714.5</v>
      </c>
      <c r="E34" s="20">
        <f>ROUND(-E9*$D$3,2)</f>
        <v>-13446.1</v>
      </c>
      <c r="F34" s="20">
        <f aca="true" t="shared" si="12" ref="F34:N34">ROUND(-F9*$D$3,2)</f>
        <v>-58591.8</v>
      </c>
      <c r="G34" s="20">
        <f t="shared" si="12"/>
        <v>-100207.2</v>
      </c>
      <c r="H34" s="20">
        <f t="shared" si="12"/>
        <v>-92875.7</v>
      </c>
      <c r="I34" s="20">
        <f>ROUND(-I9*$D$3,2)</f>
        <v>-14774.8</v>
      </c>
      <c r="J34" s="20">
        <f>ROUND(-J9*$D$3,2)</f>
        <v>-66989.7</v>
      </c>
      <c r="K34" s="20">
        <f>ROUND(-K9*$D$3,2)</f>
        <v>-74751.2</v>
      </c>
      <c r="L34" s="20">
        <f>ROUND(-L9*$D$3,2)</f>
        <v>-61451.3</v>
      </c>
      <c r="M34" s="20">
        <f t="shared" si="12"/>
        <v>-38381.8</v>
      </c>
      <c r="N34" s="20">
        <f t="shared" si="12"/>
        <v>-29472.2</v>
      </c>
      <c r="O34" s="44">
        <f aca="true" t="shared" si="13" ref="O34:O45">SUM(B34:N34)</f>
        <v>-814824.2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-21855.96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-2112.5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-24968.46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-500-21355.96</f>
        <v>-21855.96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-24968.46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965060.632</v>
      </c>
      <c r="C46" s="29">
        <f t="shared" si="15"/>
        <v>745348.5288999999</v>
      </c>
      <c r="D46" s="29">
        <f t="shared" si="15"/>
        <v>634921.6269</v>
      </c>
      <c r="E46" s="29">
        <f t="shared" si="15"/>
        <v>186123.17339999997</v>
      </c>
      <c r="F46" s="29">
        <f t="shared" si="15"/>
        <v>680317.3535</v>
      </c>
      <c r="G46" s="29">
        <f t="shared" si="15"/>
        <v>804486.6197000002</v>
      </c>
      <c r="H46" s="29">
        <f t="shared" si="15"/>
        <v>668247.1296000001</v>
      </c>
      <c r="I46" s="29">
        <f t="shared" si="15"/>
        <v>109384.89150000001</v>
      </c>
      <c r="J46" s="29">
        <f t="shared" si="15"/>
        <v>879662.8016000001</v>
      </c>
      <c r="K46" s="29">
        <f t="shared" si="15"/>
        <v>683644.5332000001</v>
      </c>
      <c r="L46" s="29">
        <f t="shared" si="15"/>
        <v>819948.3129999998</v>
      </c>
      <c r="M46" s="29">
        <f t="shared" si="15"/>
        <v>401196.749</v>
      </c>
      <c r="N46" s="29">
        <f t="shared" si="15"/>
        <v>226670.33279999997</v>
      </c>
      <c r="O46" s="29">
        <f>SUM(B46:N46)</f>
        <v>7805012.6851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965060.63</v>
      </c>
      <c r="C49" s="35">
        <f aca="true" t="shared" si="16" ref="C49:N49">SUM(C50:C63)</f>
        <v>745348.53</v>
      </c>
      <c r="D49" s="35">
        <f t="shared" si="16"/>
        <v>634921.63</v>
      </c>
      <c r="E49" s="35">
        <f t="shared" si="16"/>
        <v>186123.17</v>
      </c>
      <c r="F49" s="35">
        <f t="shared" si="16"/>
        <v>680317.35</v>
      </c>
      <c r="G49" s="35">
        <f t="shared" si="16"/>
        <v>804486.62</v>
      </c>
      <c r="H49" s="35">
        <f t="shared" si="16"/>
        <v>668247.13</v>
      </c>
      <c r="I49" s="35">
        <f t="shared" si="16"/>
        <v>109384.89</v>
      </c>
      <c r="J49" s="35">
        <f t="shared" si="16"/>
        <v>879662.8</v>
      </c>
      <c r="K49" s="35">
        <f t="shared" si="16"/>
        <v>683644.53</v>
      </c>
      <c r="L49" s="35">
        <f t="shared" si="16"/>
        <v>819948.31</v>
      </c>
      <c r="M49" s="35">
        <f t="shared" si="16"/>
        <v>401196.75</v>
      </c>
      <c r="N49" s="35">
        <f t="shared" si="16"/>
        <v>226670.33</v>
      </c>
      <c r="O49" s="29">
        <f>SUM(O50:O63)</f>
        <v>7805012.67</v>
      </c>
      <c r="Q49" s="64"/>
    </row>
    <row r="50" spans="1:18" ht="18.75" customHeight="1">
      <c r="A50" s="17" t="s">
        <v>39</v>
      </c>
      <c r="B50" s="35">
        <v>189181.78</v>
      </c>
      <c r="C50" s="35">
        <v>203706.4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392888.18</v>
      </c>
      <c r="P50"/>
      <c r="Q50" s="64"/>
      <c r="R50" s="65"/>
    </row>
    <row r="51" spans="1:16" ht="18.75" customHeight="1">
      <c r="A51" s="17" t="s">
        <v>40</v>
      </c>
      <c r="B51" s="35">
        <v>775878.85</v>
      </c>
      <c r="C51" s="35">
        <v>541642.13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1317520.98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634921.63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634921.63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186123.17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186123.17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680317.35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680317.35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804486.62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804486.62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668247.13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668247.13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109384.89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109384.89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879662.8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879662.8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683644.53</v>
      </c>
      <c r="L59" s="34">
        <v>0</v>
      </c>
      <c r="M59" s="34">
        <v>0</v>
      </c>
      <c r="N59" s="34">
        <v>0</v>
      </c>
      <c r="O59" s="29">
        <f t="shared" si="17"/>
        <v>683644.53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819948.31</v>
      </c>
      <c r="M60" s="34">
        <v>0</v>
      </c>
      <c r="N60" s="34">
        <v>0</v>
      </c>
      <c r="O60" s="26">
        <f t="shared" si="17"/>
        <v>819948.31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401196.75</v>
      </c>
      <c r="N61" s="34">
        <v>0</v>
      </c>
      <c r="O61" s="29">
        <f t="shared" si="17"/>
        <v>401196.75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226670.33</v>
      </c>
      <c r="O62" s="26">
        <f t="shared" si="17"/>
        <v>226670.33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2.4503138294977465</v>
      </c>
      <c r="C67" s="42">
        <v>2.620921672698118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2.130490002990338</v>
      </c>
      <c r="C68" s="42">
        <v>2.195099994774032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2019-03-01T14:49:25Z</dcterms:modified>
  <cp:category/>
  <cp:version/>
  <cp:contentType/>
  <cp:contentStatus/>
</cp:coreProperties>
</file>