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<sst xmlns="http://schemas.openxmlformats.org/spreadsheetml/2006/main" count="99" uniqueCount="97">
  <si>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</si>
  <si>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</si>
  <si>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</si>
  <si>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</si>
  <si>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</si>
  <si>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</si>
  <si>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</si>
  <si>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</si>
  <si>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</si>
  <si>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</si>
  <si>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</si>
  <si>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</si>
  <si>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</si>
  <si>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</si>
  <si>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</si>
  <si>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</si>
  <si>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</si>
  <si>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</si>
  <si>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</si>
  <si>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</si>
  <si>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</si>
  <si>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</si>
  <si>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</si>
  <si>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</si>
  <si>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</si>
  <si>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</si>
  <si>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</si>
  <si>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</si>
  <si>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</si>
  <si>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</si>
  <si>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</si>
  <si>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</si>
  <si>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</si>
  <si>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</si>
  <si>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</si>
  <si>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</si>
  <si>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</si>
  <si>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</si>
  <si>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</si>
  <si>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</si>
  <si>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</si>
  <si>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</si>
  <si>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</si>
  <si>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</si>
  <si>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</si>
  <si>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</si>
  <si>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</si>
  <si>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</si>
  <si>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</si>
  <si>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</si>
  <si>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</si>
  <si>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</si>
  <si>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</si>
  <si>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</si>
  <si>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</si>
  <si>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</si>
  <si>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</si>
  <si>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</si>
  <si>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</si>
  <si>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</si>
  <si>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</si>
  <si>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</si>
  <si>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</si>
  <si>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</si>
  <si>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</si>
  <si>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</si>
  <si>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</si>
  <si>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</si>
  <si>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</si>
  <si>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</si>
  <si>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</si>
  <si>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</si>
  <si>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</si>
  <si>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</si>
  <si>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</si>
  <si>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</si>
  <si>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</si>
  <si>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</si>
  <si>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</si>
  <si>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</si>
  <si>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</si>
  <si>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</si>
  <si>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</si>
  <si>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</si>
  <si>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</si>
  <si>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</si>
  <si>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</si>
  <si>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</si>
  <si>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</si>
  <si>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</si>
  <si>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</si>
  <si>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</si>
  <si>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</si>
  <si>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</si>
  <si>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</si>
  <si>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</si>
  <si>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23/02/19 - VENCIMENTO 01/03/19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</si>
</sst>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352062</v>
      </c>
      <c r="C7" s="10">
        <f t="shared" si="0"/>
        <v>241138</v>
      </c>
      <c r="D7" s="10">
        <f t="shared" si="0"/>
        <v>279131</v>
      </c>
      <c r="E7" s="10">
        <f t="shared" si="0"/>
        <v>48635</v>
      </c>
      <c r="F7" s="10">
        <f t="shared" si="0"/>
        <v>226143</v>
      </c>
      <c r="G7" s="10">
        <f t="shared" si="0"/>
        <v>351224</v>
      </c>
      <c r="H7" s="10">
        <f t="shared" si="0"/>
        <v>239454</v>
      </c>
      <c r="I7" s="10">
        <f t="shared" si="0"/>
        <v>39816</v>
      </c>
      <c r="J7" s="10">
        <f t="shared" si="0"/>
        <v>314645</v>
      </c>
      <c r="K7" s="10">
        <f t="shared" si="0"/>
        <v>217846</v>
      </c>
      <c r="L7" s="10">
        <f t="shared" si="0"/>
        <v>277104</v>
      </c>
      <c r="M7" s="10">
        <f t="shared" si="0"/>
        <v>91039</v>
      </c>
      <c r="N7" s="10">
        <f t="shared" si="0"/>
        <v>58761</v>
      </c>
      <c r="O7" s="10">
        <f>+O8+O18+O22</f>
        <v>2736998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170201</v>
      </c>
      <c r="C8" s="12">
        <f t="shared" si="1"/>
        <v>123072</v>
      </c>
      <c r="D8" s="12">
        <f t="shared" si="1"/>
        <v>150701</v>
      </c>
      <c r="E8" s="12">
        <f t="shared" si="1"/>
        <v>24124</v>
      </c>
      <c r="F8" s="12">
        <f t="shared" si="1"/>
        <v>114712</v>
      </c>
      <c r="G8" s="12">
        <f t="shared" si="1"/>
        <v>180769</v>
      </c>
      <c r="H8" s="12">
        <f t="shared" si="1"/>
        <v>120426</v>
      </c>
      <c r="I8" s="12">
        <f t="shared" si="1"/>
        <v>20637</v>
      </c>
      <c r="J8" s="12">
        <f t="shared" si="1"/>
        <v>163661</v>
      </c>
      <c r="K8" s="12">
        <f t="shared" si="1"/>
        <v>113456</v>
      </c>
      <c r="L8" s="12">
        <f t="shared" si="1"/>
        <v>141367</v>
      </c>
      <c r="M8" s="12">
        <f t="shared" si="1"/>
        <v>51212</v>
      </c>
      <c r="N8" s="12">
        <f t="shared" si="1"/>
        <v>34904</v>
      </c>
      <c r="O8" s="12">
        <f>SUM(B8:N8)</f>
        <v>1409242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20737</v>
      </c>
      <c r="C9" s="14">
        <v>19291</v>
      </c>
      <c r="D9" s="14">
        <v>15108</v>
      </c>
      <c r="E9" s="14">
        <v>2691</v>
      </c>
      <c r="F9" s="14">
        <v>12076</v>
      </c>
      <c r="G9" s="14">
        <v>22333</v>
      </c>
      <c r="H9" s="14">
        <v>18964</v>
      </c>
      <c r="I9" s="14">
        <v>3014</v>
      </c>
      <c r="J9" s="14">
        <v>13963</v>
      </c>
      <c r="K9" s="14">
        <v>15332</v>
      </c>
      <c r="L9" s="14">
        <v>13865</v>
      </c>
      <c r="M9" s="14">
        <v>7137</v>
      </c>
      <c r="N9" s="14">
        <v>5012</v>
      </c>
      <c r="O9" s="12">
        <f aca="true" t="shared" si="2" ref="O9:O17">SUM(B9:N9)</f>
        <v>169523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141986</v>
      </c>
      <c r="C10" s="14">
        <f>C11+C12+C13</f>
        <v>98392</v>
      </c>
      <c r="D10" s="14">
        <f>D11+D12+D13</f>
        <v>129392</v>
      </c>
      <c r="E10" s="14">
        <f>E11+E12+E13</f>
        <v>20482</v>
      </c>
      <c r="F10" s="14">
        <f aca="true" t="shared" si="3" ref="F10:N10">F11+F12+F13</f>
        <v>97442</v>
      </c>
      <c r="G10" s="14">
        <f t="shared" si="3"/>
        <v>149745</v>
      </c>
      <c r="H10" s="14">
        <f>H11+H12+H13</f>
        <v>96706</v>
      </c>
      <c r="I10" s="14">
        <f>I11+I12+I13</f>
        <v>16775</v>
      </c>
      <c r="J10" s="14">
        <f>J11+J12+J13</f>
        <v>142265</v>
      </c>
      <c r="K10" s="14">
        <f>K11+K12+K13</f>
        <v>93186</v>
      </c>
      <c r="L10" s="14">
        <f>L11+L12+L13</f>
        <v>120785</v>
      </c>
      <c r="M10" s="14">
        <f t="shared" si="3"/>
        <v>42142</v>
      </c>
      <c r="N10" s="14">
        <f t="shared" si="3"/>
        <v>28806</v>
      </c>
      <c r="O10" s="12">
        <f t="shared" si="2"/>
        <v>1178104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74375</v>
      </c>
      <c r="C11" s="14">
        <v>52973</v>
      </c>
      <c r="D11" s="14">
        <v>65498</v>
      </c>
      <c r="E11" s="14">
        <v>10549</v>
      </c>
      <c r="F11" s="14">
        <v>49840</v>
      </c>
      <c r="G11" s="14">
        <v>77676</v>
      </c>
      <c r="H11" s="14">
        <v>51466</v>
      </c>
      <c r="I11" s="14">
        <v>9007</v>
      </c>
      <c r="J11" s="14">
        <v>74158</v>
      </c>
      <c r="K11" s="14">
        <v>47353</v>
      </c>
      <c r="L11" s="14">
        <v>60422</v>
      </c>
      <c r="M11" s="14">
        <v>20337</v>
      </c>
      <c r="N11" s="14">
        <v>13615</v>
      </c>
      <c r="O11" s="12">
        <f t="shared" si="2"/>
        <v>607269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64256</v>
      </c>
      <c r="C12" s="14">
        <v>42161</v>
      </c>
      <c r="D12" s="14">
        <v>61121</v>
      </c>
      <c r="E12" s="14">
        <v>9269</v>
      </c>
      <c r="F12" s="14">
        <v>44635</v>
      </c>
      <c r="G12" s="14">
        <v>66286</v>
      </c>
      <c r="H12" s="14">
        <v>42639</v>
      </c>
      <c r="I12" s="14">
        <v>7295</v>
      </c>
      <c r="J12" s="14">
        <v>65319</v>
      </c>
      <c r="K12" s="14">
        <v>43216</v>
      </c>
      <c r="L12" s="14">
        <v>58076</v>
      </c>
      <c r="M12" s="14">
        <v>20890</v>
      </c>
      <c r="N12" s="14">
        <v>14573</v>
      </c>
      <c r="O12" s="12">
        <f t="shared" si="2"/>
        <v>539736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3355</v>
      </c>
      <c r="C13" s="14">
        <v>3258</v>
      </c>
      <c r="D13" s="14">
        <v>2773</v>
      </c>
      <c r="E13" s="14">
        <v>664</v>
      </c>
      <c r="F13" s="14">
        <v>2967</v>
      </c>
      <c r="G13" s="14">
        <v>5783</v>
      </c>
      <c r="H13" s="14">
        <v>2601</v>
      </c>
      <c r="I13" s="14">
        <v>473</v>
      </c>
      <c r="J13" s="14">
        <v>2788</v>
      </c>
      <c r="K13" s="14">
        <v>2617</v>
      </c>
      <c r="L13" s="14">
        <v>2287</v>
      </c>
      <c r="M13" s="14">
        <v>915</v>
      </c>
      <c r="N13" s="14">
        <v>618</v>
      </c>
      <c r="O13" s="12">
        <f t="shared" si="2"/>
        <v>31099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7478</v>
      </c>
      <c r="C14" s="14">
        <f>C15+C16+C17</f>
        <v>5389</v>
      </c>
      <c r="D14" s="14">
        <f>D15+D16+D17</f>
        <v>6201</v>
      </c>
      <c r="E14" s="14">
        <f>E15+E16+E17</f>
        <v>951</v>
      </c>
      <c r="F14" s="14">
        <f aca="true" t="shared" si="4" ref="F14:N14">F15+F16+F17</f>
        <v>5194</v>
      </c>
      <c r="G14" s="14">
        <f t="shared" si="4"/>
        <v>8691</v>
      </c>
      <c r="H14" s="14">
        <f>H15+H16+H17</f>
        <v>4756</v>
      </c>
      <c r="I14" s="14">
        <f>I15+I16+I17</f>
        <v>848</v>
      </c>
      <c r="J14" s="14">
        <f>J15+J16+J17</f>
        <v>7433</v>
      </c>
      <c r="K14" s="14">
        <f>K15+K16+K17</f>
        <v>4938</v>
      </c>
      <c r="L14" s="14">
        <f>L15+L16+L17</f>
        <v>6717</v>
      </c>
      <c r="M14" s="14">
        <f t="shared" si="4"/>
        <v>1933</v>
      </c>
      <c r="N14" s="14">
        <f t="shared" si="4"/>
        <v>1086</v>
      </c>
      <c r="O14" s="12">
        <f t="shared" si="2"/>
        <v>61615</v>
      </c>
    </row>
    <row r="15" spans="1:26" ht="18.75" customHeight="1">
      <c r="A15" s="15" t="s">
        <v>13</v>
      </c>
      <c r="B15" s="14">
        <v>7457</v>
      </c>
      <c r="C15" s="14">
        <v>5368</v>
      </c>
      <c r="D15" s="14">
        <v>6194</v>
      </c>
      <c r="E15" s="14">
        <v>949</v>
      </c>
      <c r="F15" s="14">
        <v>5184</v>
      </c>
      <c r="G15" s="14">
        <v>8671</v>
      </c>
      <c r="H15" s="14">
        <v>4747</v>
      </c>
      <c r="I15" s="14">
        <v>844</v>
      </c>
      <c r="J15" s="14">
        <v>7421</v>
      </c>
      <c r="K15" s="14">
        <v>4930</v>
      </c>
      <c r="L15" s="14">
        <v>6703</v>
      </c>
      <c r="M15" s="14">
        <v>1929</v>
      </c>
      <c r="N15" s="14">
        <v>1083</v>
      </c>
      <c r="O15" s="12">
        <f t="shared" si="2"/>
        <v>61480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5</v>
      </c>
      <c r="C16" s="14">
        <v>6</v>
      </c>
      <c r="D16" s="14">
        <v>6</v>
      </c>
      <c r="E16" s="14">
        <v>2</v>
      </c>
      <c r="F16" s="14">
        <v>3</v>
      </c>
      <c r="G16" s="14">
        <v>11</v>
      </c>
      <c r="H16" s="14">
        <v>4</v>
      </c>
      <c r="I16" s="14">
        <v>2</v>
      </c>
      <c r="J16" s="14">
        <v>5</v>
      </c>
      <c r="K16" s="14">
        <v>5</v>
      </c>
      <c r="L16" s="14">
        <v>5</v>
      </c>
      <c r="M16" s="14">
        <v>4</v>
      </c>
      <c r="N16" s="14">
        <v>3</v>
      </c>
      <c r="O16" s="12">
        <f t="shared" si="2"/>
        <v>61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16</v>
      </c>
      <c r="C17" s="14">
        <v>15</v>
      </c>
      <c r="D17" s="14">
        <v>1</v>
      </c>
      <c r="E17" s="14">
        <v>0</v>
      </c>
      <c r="F17" s="14">
        <v>7</v>
      </c>
      <c r="G17" s="14">
        <v>9</v>
      </c>
      <c r="H17" s="14">
        <v>5</v>
      </c>
      <c r="I17" s="14">
        <v>2</v>
      </c>
      <c r="J17" s="14">
        <v>7</v>
      </c>
      <c r="K17" s="14">
        <v>3</v>
      </c>
      <c r="L17" s="14">
        <v>9</v>
      </c>
      <c r="M17" s="14">
        <v>0</v>
      </c>
      <c r="N17" s="14">
        <v>0</v>
      </c>
      <c r="O17" s="12">
        <f t="shared" si="2"/>
        <v>74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98038</v>
      </c>
      <c r="C18" s="18">
        <f>C19+C20+C21</f>
        <v>56263</v>
      </c>
      <c r="D18" s="18">
        <f>D19+D20+D21</f>
        <v>59794</v>
      </c>
      <c r="E18" s="18">
        <f>E19+E20+E21</f>
        <v>10535</v>
      </c>
      <c r="F18" s="18">
        <f aca="true" t="shared" si="5" ref="F18:N18">F19+F20+F21</f>
        <v>52029</v>
      </c>
      <c r="G18" s="18">
        <f t="shared" si="5"/>
        <v>77972</v>
      </c>
      <c r="H18" s="18">
        <f>H19+H20+H21</f>
        <v>59430</v>
      </c>
      <c r="I18" s="18">
        <f>I19+I20+I21</f>
        <v>9387</v>
      </c>
      <c r="J18" s="18">
        <f>J19+J20+J21</f>
        <v>84017</v>
      </c>
      <c r="K18" s="18">
        <f>K19+K20+K21</f>
        <v>51450</v>
      </c>
      <c r="L18" s="18">
        <f>L19+L20+L21</f>
        <v>82984</v>
      </c>
      <c r="M18" s="18">
        <f t="shared" si="5"/>
        <v>24811</v>
      </c>
      <c r="N18" s="18">
        <f t="shared" si="5"/>
        <v>14974</v>
      </c>
      <c r="O18" s="12">
        <f aca="true" t="shared" si="6" ref="O18:O24">SUM(B18:N18)</f>
        <v>681684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55780</v>
      </c>
      <c r="C19" s="14">
        <v>34654</v>
      </c>
      <c r="D19" s="14">
        <v>33449</v>
      </c>
      <c r="E19" s="14">
        <v>6216</v>
      </c>
      <c r="F19" s="14">
        <v>30126</v>
      </c>
      <c r="G19" s="14">
        <v>45573</v>
      </c>
      <c r="H19" s="14">
        <v>35495</v>
      </c>
      <c r="I19" s="14">
        <v>5740</v>
      </c>
      <c r="J19" s="14">
        <v>47819</v>
      </c>
      <c r="K19" s="14">
        <v>29204</v>
      </c>
      <c r="L19" s="14">
        <v>44630</v>
      </c>
      <c r="M19" s="14">
        <v>13385</v>
      </c>
      <c r="N19" s="14">
        <v>7859</v>
      </c>
      <c r="O19" s="12">
        <f t="shared" si="6"/>
        <v>389930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40594</v>
      </c>
      <c r="C20" s="14">
        <v>20415</v>
      </c>
      <c r="D20" s="14">
        <v>25422</v>
      </c>
      <c r="E20" s="14">
        <v>4087</v>
      </c>
      <c r="F20" s="14">
        <v>20843</v>
      </c>
      <c r="G20" s="14">
        <v>30424</v>
      </c>
      <c r="H20" s="14">
        <v>22984</v>
      </c>
      <c r="I20" s="14">
        <v>3491</v>
      </c>
      <c r="J20" s="14">
        <v>34960</v>
      </c>
      <c r="K20" s="14">
        <v>21281</v>
      </c>
      <c r="L20" s="14">
        <v>37180</v>
      </c>
      <c r="M20" s="14">
        <v>11059</v>
      </c>
      <c r="N20" s="14">
        <v>6886</v>
      </c>
      <c r="O20" s="12">
        <f t="shared" si="6"/>
        <v>279626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1664</v>
      </c>
      <c r="C21" s="14">
        <v>1194</v>
      </c>
      <c r="D21" s="14">
        <v>923</v>
      </c>
      <c r="E21" s="14">
        <v>232</v>
      </c>
      <c r="F21" s="14">
        <v>1060</v>
      </c>
      <c r="G21" s="14">
        <v>1975</v>
      </c>
      <c r="H21" s="14">
        <v>951</v>
      </c>
      <c r="I21" s="14">
        <v>156</v>
      </c>
      <c r="J21" s="14">
        <v>1238</v>
      </c>
      <c r="K21" s="14">
        <v>965</v>
      </c>
      <c r="L21" s="14">
        <v>1174</v>
      </c>
      <c r="M21" s="14">
        <v>367</v>
      </c>
      <c r="N21" s="14">
        <v>229</v>
      </c>
      <c r="O21" s="12">
        <f t="shared" si="6"/>
        <v>12128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83823</v>
      </c>
      <c r="C22" s="14">
        <f>C23+C24</f>
        <v>61803</v>
      </c>
      <c r="D22" s="14">
        <f>D23+D24</f>
        <v>68636</v>
      </c>
      <c r="E22" s="14">
        <f>E23+E24</f>
        <v>13976</v>
      </c>
      <c r="F22" s="14">
        <f aca="true" t="shared" si="7" ref="F22:N22">F23+F24</f>
        <v>59402</v>
      </c>
      <c r="G22" s="14">
        <f t="shared" si="7"/>
        <v>92483</v>
      </c>
      <c r="H22" s="14">
        <f>H23+H24</f>
        <v>59598</v>
      </c>
      <c r="I22" s="14">
        <f>I23+I24</f>
        <v>9792</v>
      </c>
      <c r="J22" s="14">
        <f>J23+J24</f>
        <v>66967</v>
      </c>
      <c r="K22" s="14">
        <f>K23+K24</f>
        <v>52940</v>
      </c>
      <c r="L22" s="14">
        <f>L23+L24</f>
        <v>52753</v>
      </c>
      <c r="M22" s="14">
        <f t="shared" si="7"/>
        <v>15016</v>
      </c>
      <c r="N22" s="14">
        <f t="shared" si="7"/>
        <v>8883</v>
      </c>
      <c r="O22" s="12">
        <f t="shared" si="6"/>
        <v>646072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58080</v>
      </c>
      <c r="C23" s="14">
        <v>45789</v>
      </c>
      <c r="D23" s="14">
        <v>49264</v>
      </c>
      <c r="E23" s="14">
        <v>10621</v>
      </c>
      <c r="F23" s="14">
        <v>43476</v>
      </c>
      <c r="G23" s="14">
        <v>69881</v>
      </c>
      <c r="H23" s="14">
        <v>46196</v>
      </c>
      <c r="I23" s="14">
        <v>7967</v>
      </c>
      <c r="J23" s="14">
        <v>47775</v>
      </c>
      <c r="K23" s="14">
        <v>38776</v>
      </c>
      <c r="L23" s="14">
        <v>38588</v>
      </c>
      <c r="M23" s="14">
        <v>11090</v>
      </c>
      <c r="N23" s="14">
        <v>6029</v>
      </c>
      <c r="O23" s="12">
        <f t="shared" si="6"/>
        <v>473532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25743</v>
      </c>
      <c r="C24" s="14">
        <v>16014</v>
      </c>
      <c r="D24" s="14">
        <v>19372</v>
      </c>
      <c r="E24" s="14">
        <v>3355</v>
      </c>
      <c r="F24" s="14">
        <v>15926</v>
      </c>
      <c r="G24" s="14">
        <v>22602</v>
      </c>
      <c r="H24" s="14">
        <v>13402</v>
      </c>
      <c r="I24" s="14">
        <v>1825</v>
      </c>
      <c r="J24" s="14">
        <v>19192</v>
      </c>
      <c r="K24" s="14">
        <v>14164</v>
      </c>
      <c r="L24" s="14">
        <v>14165</v>
      </c>
      <c r="M24" s="14">
        <v>3926</v>
      </c>
      <c r="N24" s="14">
        <v>2854</v>
      </c>
      <c r="O24" s="12">
        <f t="shared" si="6"/>
        <v>172540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774118.1272</v>
      </c>
      <c r="C28" s="56">
        <f aca="true" t="shared" si="8" ref="C28:N28">C29+C30</f>
        <v>561780.4478</v>
      </c>
      <c r="D28" s="56">
        <f t="shared" si="8"/>
        <v>558918.7717</v>
      </c>
      <c r="E28" s="56">
        <f t="shared" si="8"/>
        <v>143925.5555</v>
      </c>
      <c r="F28" s="56">
        <f t="shared" si="8"/>
        <v>521360.3845</v>
      </c>
      <c r="G28" s="56">
        <f t="shared" si="8"/>
        <v>656644.5312000001</v>
      </c>
      <c r="H28" s="56">
        <f t="shared" si="8"/>
        <v>522541.60040000005</v>
      </c>
      <c r="I28" s="56">
        <f t="shared" si="8"/>
        <v>94566.98160000001</v>
      </c>
      <c r="J28" s="56">
        <f t="shared" si="8"/>
        <v>697843.843</v>
      </c>
      <c r="K28" s="56">
        <f t="shared" si="8"/>
        <v>559264.9816</v>
      </c>
      <c r="L28" s="56">
        <f t="shared" si="8"/>
        <v>687760.4855999999</v>
      </c>
      <c r="M28" s="56">
        <f t="shared" si="8"/>
        <v>284422.9035</v>
      </c>
      <c r="N28" s="56">
        <f t="shared" si="8"/>
        <v>156918.52909999999</v>
      </c>
      <c r="O28" s="56">
        <f>SUM(B28:N28)</f>
        <v>6220067.142700001</v>
      </c>
      <c r="Q28" s="62"/>
    </row>
    <row r="29" spans="1:15" ht="18.75" customHeight="1">
      <c r="A29" s="54" t="s">
        <v>54</v>
      </c>
      <c r="B29" s="52">
        <f aca="true" t="shared" si="9" ref="B29:N29">B26*B7</f>
        <v>769466.7072</v>
      </c>
      <c r="C29" s="52">
        <f t="shared" si="9"/>
        <v>554159.2378</v>
      </c>
      <c r="D29" s="52">
        <f t="shared" si="9"/>
        <v>547292.1517</v>
      </c>
      <c r="E29" s="52">
        <f t="shared" si="9"/>
        <v>143925.5555</v>
      </c>
      <c r="F29" s="52">
        <f t="shared" si="9"/>
        <v>509160.9645</v>
      </c>
      <c r="G29" s="52">
        <f t="shared" si="9"/>
        <v>651977.1112</v>
      </c>
      <c r="H29" s="52">
        <f t="shared" si="9"/>
        <v>519040.49040000007</v>
      </c>
      <c r="I29" s="52">
        <f t="shared" si="9"/>
        <v>94566.98160000001</v>
      </c>
      <c r="J29" s="52">
        <f t="shared" si="9"/>
        <v>683849.443</v>
      </c>
      <c r="K29" s="52">
        <f t="shared" si="9"/>
        <v>541260.1716</v>
      </c>
      <c r="L29" s="52">
        <f t="shared" si="9"/>
        <v>673750.6656</v>
      </c>
      <c r="M29" s="52">
        <f t="shared" si="9"/>
        <v>279171.0935</v>
      </c>
      <c r="N29" s="52">
        <f t="shared" si="9"/>
        <v>154135.9791</v>
      </c>
      <c r="O29" s="53">
        <f>SUM(B29:N29)</f>
        <v>6121756.552700001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12199.42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5251.81</v>
      </c>
      <c r="N30" s="52">
        <v>2782.55</v>
      </c>
      <c r="O30" s="53">
        <f>SUM(B30:N30)</f>
        <v>98310.59000000001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-89169.1</v>
      </c>
      <c r="C32" s="25">
        <f t="shared" si="10"/>
        <v>-82951.3</v>
      </c>
      <c r="D32" s="25">
        <f t="shared" si="10"/>
        <v>-81883.16</v>
      </c>
      <c r="E32" s="25">
        <f t="shared" si="10"/>
        <v>-11571.3</v>
      </c>
      <c r="F32" s="25">
        <f t="shared" si="10"/>
        <v>-52426.8</v>
      </c>
      <c r="G32" s="25">
        <f t="shared" si="10"/>
        <v>-96531.9</v>
      </c>
      <c r="H32" s="25">
        <f t="shared" si="10"/>
        <v>-81545.2</v>
      </c>
      <c r="I32" s="25">
        <f t="shared" si="10"/>
        <v>-15072.7</v>
      </c>
      <c r="J32" s="25">
        <f t="shared" si="10"/>
        <v>-60040.9</v>
      </c>
      <c r="K32" s="25">
        <f t="shared" si="10"/>
        <v>-65927.6</v>
      </c>
      <c r="L32" s="25">
        <f t="shared" si="10"/>
        <v>-59619.5</v>
      </c>
      <c r="M32" s="25">
        <f t="shared" si="10"/>
        <v>-30689.1</v>
      </c>
      <c r="N32" s="25">
        <f t="shared" si="10"/>
        <v>-21551.6</v>
      </c>
      <c r="O32" s="25">
        <f t="shared" si="10"/>
        <v>-748980.16</v>
      </c>
    </row>
    <row r="33" spans="1:15" ht="18.75" customHeight="1">
      <c r="A33" s="17" t="s">
        <v>55</v>
      </c>
      <c r="B33" s="26">
        <f>+B34</f>
        <v>-89169.1</v>
      </c>
      <c r="C33" s="26">
        <f aca="true" t="shared" si="11" ref="C33:O33">+C34</f>
        <v>-82951.3</v>
      </c>
      <c r="D33" s="26">
        <f t="shared" si="11"/>
        <v>-64964.4</v>
      </c>
      <c r="E33" s="26">
        <f t="shared" si="11"/>
        <v>-11571.3</v>
      </c>
      <c r="F33" s="26">
        <f t="shared" si="11"/>
        <v>-51926.8</v>
      </c>
      <c r="G33" s="26">
        <f t="shared" si="11"/>
        <v>-96031.9</v>
      </c>
      <c r="H33" s="26">
        <f t="shared" si="11"/>
        <v>-81545.2</v>
      </c>
      <c r="I33" s="26">
        <f t="shared" si="11"/>
        <v>-12960.2</v>
      </c>
      <c r="J33" s="26">
        <f t="shared" si="11"/>
        <v>-60040.9</v>
      </c>
      <c r="K33" s="26">
        <f t="shared" si="11"/>
        <v>-65927.6</v>
      </c>
      <c r="L33" s="26">
        <f t="shared" si="11"/>
        <v>-59619.5</v>
      </c>
      <c r="M33" s="26">
        <f t="shared" si="11"/>
        <v>-30689.1</v>
      </c>
      <c r="N33" s="26">
        <f t="shared" si="11"/>
        <v>-21551.6</v>
      </c>
      <c r="O33" s="26">
        <f t="shared" si="11"/>
        <v>-728948.9</v>
      </c>
    </row>
    <row r="34" spans="1:26" ht="18.75" customHeight="1">
      <c r="A34" s="13" t="s">
        <v>56</v>
      </c>
      <c r="B34" s="20">
        <f>ROUND(-B9*$D$3,2)</f>
        <v>-89169.1</v>
      </c>
      <c r="C34" s="20">
        <f>ROUND(-C9*$D$3,2)</f>
        <v>-82951.3</v>
      </c>
      <c r="D34" s="20">
        <f>ROUND(-D9*$D$3,2)</f>
        <v>-64964.4</v>
      </c>
      <c r="E34" s="20">
        <f>ROUND(-E9*$D$3,2)</f>
        <v>-11571.3</v>
      </c>
      <c r="F34" s="20">
        <f aca="true" t="shared" si="12" ref="F34:N34">ROUND(-F9*$D$3,2)</f>
        <v>-51926.8</v>
      </c>
      <c r="G34" s="20">
        <f t="shared" si="12"/>
        <v>-96031.9</v>
      </c>
      <c r="H34" s="20">
        <f t="shared" si="12"/>
        <v>-81545.2</v>
      </c>
      <c r="I34" s="20">
        <f>ROUND(-I9*$D$3,2)</f>
        <v>-12960.2</v>
      </c>
      <c r="J34" s="20">
        <f>ROUND(-J9*$D$3,2)</f>
        <v>-60040.9</v>
      </c>
      <c r="K34" s="20">
        <f>ROUND(-K9*$D$3,2)</f>
        <v>-65927.6</v>
      </c>
      <c r="L34" s="20">
        <f>ROUND(-L9*$D$3,2)</f>
        <v>-59619.5</v>
      </c>
      <c r="M34" s="20">
        <f t="shared" si="12"/>
        <v>-30689.1</v>
      </c>
      <c r="N34" s="20">
        <f t="shared" si="12"/>
        <v>-21551.6</v>
      </c>
      <c r="O34" s="44">
        <f aca="true" t="shared" si="13" ref="O34:O45">SUM(B34:N34)</f>
        <v>-728948.9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-16918.76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-2112.5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-20031.26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-500-16418.76</f>
        <v>-16918.76</v>
      </c>
      <c r="E38" s="24">
        <v>0</v>
      </c>
      <c r="F38" s="24">
        <v>-500</v>
      </c>
      <c r="G38" s="24">
        <v>-500</v>
      </c>
      <c r="H38" s="24">
        <v>0</v>
      </c>
      <c r="I38" s="24">
        <v>-2112.5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-20031.26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684949.0272</v>
      </c>
      <c r="C46" s="29">
        <f t="shared" si="15"/>
        <v>478829.1478</v>
      </c>
      <c r="D46" s="29">
        <f t="shared" si="15"/>
        <v>477035.6117</v>
      </c>
      <c r="E46" s="29">
        <f t="shared" si="15"/>
        <v>132354.2555</v>
      </c>
      <c r="F46" s="29">
        <f t="shared" si="15"/>
        <v>468933.5845</v>
      </c>
      <c r="G46" s="29">
        <f t="shared" si="15"/>
        <v>560112.6312000001</v>
      </c>
      <c r="H46" s="29">
        <f t="shared" si="15"/>
        <v>440996.40040000004</v>
      </c>
      <c r="I46" s="29">
        <f t="shared" si="15"/>
        <v>79494.28160000002</v>
      </c>
      <c r="J46" s="29">
        <f t="shared" si="15"/>
        <v>637802.943</v>
      </c>
      <c r="K46" s="29">
        <f t="shared" si="15"/>
        <v>493337.3816000001</v>
      </c>
      <c r="L46" s="29">
        <f t="shared" si="15"/>
        <v>628140.9855999999</v>
      </c>
      <c r="M46" s="29">
        <f t="shared" si="15"/>
        <v>253733.8035</v>
      </c>
      <c r="N46" s="29">
        <f t="shared" si="15"/>
        <v>135366.92909999998</v>
      </c>
      <c r="O46" s="29">
        <f>SUM(B46:N46)</f>
        <v>5471086.982700001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684949.0299999999</v>
      </c>
      <c r="C49" s="35">
        <f aca="true" t="shared" si="16" ref="C49:N49">SUM(C50:C63)</f>
        <v>478829.14</v>
      </c>
      <c r="D49" s="35">
        <f t="shared" si="16"/>
        <v>477035.61</v>
      </c>
      <c r="E49" s="35">
        <f t="shared" si="16"/>
        <v>132354.26</v>
      </c>
      <c r="F49" s="35">
        <f t="shared" si="16"/>
        <v>468933.58</v>
      </c>
      <c r="G49" s="35">
        <f t="shared" si="16"/>
        <v>560112.63</v>
      </c>
      <c r="H49" s="35">
        <f t="shared" si="16"/>
        <v>440996.4</v>
      </c>
      <c r="I49" s="35">
        <f t="shared" si="16"/>
        <v>79494.28</v>
      </c>
      <c r="J49" s="35">
        <f t="shared" si="16"/>
        <v>637802.95</v>
      </c>
      <c r="K49" s="35">
        <f t="shared" si="16"/>
        <v>493337.38</v>
      </c>
      <c r="L49" s="35">
        <f t="shared" si="16"/>
        <v>628140.99</v>
      </c>
      <c r="M49" s="35">
        <f t="shared" si="16"/>
        <v>253733.8</v>
      </c>
      <c r="N49" s="35">
        <f t="shared" si="16"/>
        <v>135366.93</v>
      </c>
      <c r="O49" s="29">
        <f>SUM(O50:O63)</f>
        <v>5471086.979999999</v>
      </c>
      <c r="Q49" s="64"/>
    </row>
    <row r="50" spans="1:18" ht="18.75" customHeight="1">
      <c r="A50" s="17" t="s">
        <v>39</v>
      </c>
      <c r="B50" s="35">
        <v>127011.83</v>
      </c>
      <c r="C50" s="35">
        <v>130349.11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257360.94</v>
      </c>
      <c r="P50"/>
      <c r="Q50" s="64"/>
      <c r="R50" s="65"/>
    </row>
    <row r="51" spans="1:16" ht="18.75" customHeight="1">
      <c r="A51" s="17" t="s">
        <v>40</v>
      </c>
      <c r="B51" s="35">
        <v>557937.2</v>
      </c>
      <c r="C51" s="35">
        <v>348480.03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906417.23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477035.61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477035.61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132354.26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132354.26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468933.58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468933.58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560112.63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560112.63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440996.4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440996.4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79494.28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79494.28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637802.95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637802.95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493337.38</v>
      </c>
      <c r="L59" s="34">
        <v>0</v>
      </c>
      <c r="M59" s="34">
        <v>0</v>
      </c>
      <c r="N59" s="34">
        <v>0</v>
      </c>
      <c r="O59" s="29">
        <f t="shared" si="17"/>
        <v>493337.38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628140.99</v>
      </c>
      <c r="M60" s="34">
        <v>0</v>
      </c>
      <c r="N60" s="34">
        <v>0</v>
      </c>
      <c r="O60" s="26">
        <f t="shared" si="17"/>
        <v>628140.99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253733.8</v>
      </c>
      <c r="N61" s="34">
        <v>0</v>
      </c>
      <c r="O61" s="29">
        <f t="shared" si="17"/>
        <v>253733.8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135366.93</v>
      </c>
      <c r="O62" s="26">
        <f t="shared" si="17"/>
        <v>135366.93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2.471290968515417</v>
      </c>
      <c r="C67" s="42">
        <v>2.621672934005236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2.1304899989206447</v>
      </c>
      <c r="C68" s="42">
        <v>2.1950999842413887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2019-02-28T19:22:39Z</dcterms:modified>
  <cp:category/>
  <cp:version/>
  <cp:contentType/>
  <cp:contentStatus/>
</cp:coreProperties>
</file>