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<sst xmlns="http://schemas.openxmlformats.org/spreadsheetml/2006/main" count="99" uniqueCount="97">
  <si>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</si>
  <si>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</si>
  <si>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</si>
  <si>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</si>
  <si>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</si>
  <si>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</si>
  <si>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</si>
  <si>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</si>
  <si>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</si>
  <si>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</si>
  <si>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</si>
  <si>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</si>
  <si>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</si>
  <si>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</si>
  <si>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</si>
  <si>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</si>
  <si>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</si>
  <si>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</si>
  <si>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</si>
  <si>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</si>
  <si>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</si>
  <si>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</si>
  <si>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</si>
  <si>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</si>
  <si>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</si>
  <si>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</si>
  <si>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</si>
  <si>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</si>
  <si>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</si>
  <si>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</si>
  <si>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</si>
  <si>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</si>
  <si>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</si>
  <si>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</si>
  <si>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</si>
  <si>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</si>
  <si>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</si>
  <si>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</si>
  <si>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</si>
  <si>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</si>
  <si>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</si>
  <si>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</si>
  <si>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</si>
  <si>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</si>
  <si>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</si>
  <si>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</si>
  <si>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</si>
  <si>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</si>
  <si>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</si>
  <si>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</si>
  <si>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</si>
  <si>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</si>
  <si>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</si>
  <si>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</si>
  <si>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</si>
  <si>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</si>
  <si>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</si>
  <si>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</si>
  <si>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</si>
  <si>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</si>
  <si>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</si>
  <si>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</si>
  <si>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</si>
  <si>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</si>
  <si>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</si>
  <si>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</si>
  <si>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</si>
  <si>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</si>
  <si>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</si>
  <si>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</si>
  <si>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</si>
  <si>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</si>
  <si>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</si>
  <si>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</si>
  <si>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</si>
  <si>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</si>
  <si>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</si>
  <si>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</si>
  <si>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</si>
  <si>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</si>
  <si>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</si>
  <si>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</si>
  <si>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</si>
  <si>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</si>
  <si>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</si>
  <si>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</si>
  <si>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</si>
  <si>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</si>
  <si>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</si>
  <si>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</si>
  <si>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</si>
  <si>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</si>
  <si>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</si>
  <si>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</si>
  <si>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</si>
  <si>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</si>
  <si>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17/02/19 - VENCIMENTO 22/02/19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</si>
</sst>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9" sqref="K39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193853</v>
      </c>
      <c r="C7" s="10">
        <f t="shared" si="0"/>
        <v>124133</v>
      </c>
      <c r="D7" s="10">
        <f t="shared" si="0"/>
        <v>149764</v>
      </c>
      <c r="E7" s="10">
        <f t="shared" si="0"/>
        <v>23689</v>
      </c>
      <c r="F7" s="10">
        <f t="shared" si="0"/>
        <v>132042</v>
      </c>
      <c r="G7" s="10">
        <f t="shared" si="0"/>
        <v>189600</v>
      </c>
      <c r="H7" s="10">
        <f t="shared" si="0"/>
        <v>126909</v>
      </c>
      <c r="I7" s="10">
        <f t="shared" si="0"/>
        <v>16525</v>
      </c>
      <c r="J7" s="10">
        <f t="shared" si="0"/>
        <v>178954</v>
      </c>
      <c r="K7" s="10">
        <f t="shared" si="0"/>
        <v>122218</v>
      </c>
      <c r="L7" s="10">
        <f t="shared" si="0"/>
        <v>158735</v>
      </c>
      <c r="M7" s="10">
        <f t="shared" si="0"/>
        <v>49629</v>
      </c>
      <c r="N7" s="10">
        <f t="shared" si="0"/>
        <v>29146</v>
      </c>
      <c r="O7" s="10">
        <f>+O8+O18+O22</f>
        <v>1495197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91960</v>
      </c>
      <c r="C8" s="12">
        <f t="shared" si="1"/>
        <v>60496</v>
      </c>
      <c r="D8" s="12">
        <f t="shared" si="1"/>
        <v>77002</v>
      </c>
      <c r="E8" s="12">
        <f t="shared" si="1"/>
        <v>11228</v>
      </c>
      <c r="F8" s="12">
        <f t="shared" si="1"/>
        <v>64044</v>
      </c>
      <c r="G8" s="12">
        <f t="shared" si="1"/>
        <v>93463</v>
      </c>
      <c r="H8" s="12">
        <f t="shared" si="1"/>
        <v>61340</v>
      </c>
      <c r="I8" s="12">
        <f t="shared" si="1"/>
        <v>8345</v>
      </c>
      <c r="J8" s="12">
        <f t="shared" si="1"/>
        <v>90395</v>
      </c>
      <c r="K8" s="12">
        <f t="shared" si="1"/>
        <v>60350</v>
      </c>
      <c r="L8" s="12">
        <f t="shared" si="1"/>
        <v>77936</v>
      </c>
      <c r="M8" s="12">
        <f t="shared" si="1"/>
        <v>26611</v>
      </c>
      <c r="N8" s="12">
        <f t="shared" si="1"/>
        <v>16771</v>
      </c>
      <c r="O8" s="12">
        <f>SUM(B8:N8)</f>
        <v>739941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13551</v>
      </c>
      <c r="C9" s="14">
        <v>10625</v>
      </c>
      <c r="D9" s="14">
        <v>8844</v>
      </c>
      <c r="E9" s="14">
        <v>1283</v>
      </c>
      <c r="F9" s="14">
        <v>8115</v>
      </c>
      <c r="G9" s="14">
        <v>13268</v>
      </c>
      <c r="H9" s="14">
        <v>10838</v>
      </c>
      <c r="I9" s="14">
        <v>1457</v>
      </c>
      <c r="J9" s="14">
        <v>9319</v>
      </c>
      <c r="K9" s="14">
        <v>9297</v>
      </c>
      <c r="L9" s="14">
        <v>8263</v>
      </c>
      <c r="M9" s="14">
        <v>3807</v>
      </c>
      <c r="N9" s="14">
        <v>2336</v>
      </c>
      <c r="O9" s="12">
        <f aca="true" t="shared" si="2" ref="O9:O17">SUM(B9:N9)</f>
        <v>101003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73696</v>
      </c>
      <c r="C10" s="14">
        <f>C11+C12+C13</f>
        <v>46995</v>
      </c>
      <c r="D10" s="14">
        <f>D11+D12+D13</f>
        <v>64474</v>
      </c>
      <c r="E10" s="14">
        <f>E11+E12+E13</f>
        <v>9404</v>
      </c>
      <c r="F10" s="14">
        <f aca="true" t="shared" si="3" ref="F10:N10">F11+F12+F13</f>
        <v>52565</v>
      </c>
      <c r="G10" s="14">
        <f t="shared" si="3"/>
        <v>75505</v>
      </c>
      <c r="H10" s="14">
        <f>H11+H12+H13</f>
        <v>47799</v>
      </c>
      <c r="I10" s="14">
        <f>I11+I12+I13</f>
        <v>6540</v>
      </c>
      <c r="J10" s="14">
        <f>J11+J12+J13</f>
        <v>76603</v>
      </c>
      <c r="K10" s="14">
        <f>K11+K12+K13</f>
        <v>48192</v>
      </c>
      <c r="L10" s="14">
        <f>L11+L12+L13</f>
        <v>65331</v>
      </c>
      <c r="M10" s="14">
        <f t="shared" si="3"/>
        <v>21672</v>
      </c>
      <c r="N10" s="14">
        <f t="shared" si="3"/>
        <v>13878</v>
      </c>
      <c r="O10" s="12">
        <f t="shared" si="2"/>
        <v>602654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34602</v>
      </c>
      <c r="C11" s="14">
        <v>23012</v>
      </c>
      <c r="D11" s="14">
        <v>28942</v>
      </c>
      <c r="E11" s="14">
        <v>4242</v>
      </c>
      <c r="F11" s="14">
        <v>24222</v>
      </c>
      <c r="G11" s="14">
        <v>35079</v>
      </c>
      <c r="H11" s="14">
        <v>22508</v>
      </c>
      <c r="I11" s="14">
        <v>3080</v>
      </c>
      <c r="J11" s="14">
        <v>35728</v>
      </c>
      <c r="K11" s="14">
        <v>22042</v>
      </c>
      <c r="L11" s="14">
        <v>28618</v>
      </c>
      <c r="M11" s="14">
        <v>9085</v>
      </c>
      <c r="N11" s="14">
        <v>5670</v>
      </c>
      <c r="O11" s="12">
        <f t="shared" si="2"/>
        <v>276830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37945</v>
      </c>
      <c r="C12" s="14">
        <v>22902</v>
      </c>
      <c r="D12" s="14">
        <v>34532</v>
      </c>
      <c r="E12" s="14">
        <v>4939</v>
      </c>
      <c r="F12" s="14">
        <v>27164</v>
      </c>
      <c r="G12" s="14">
        <v>38377</v>
      </c>
      <c r="H12" s="14">
        <v>24324</v>
      </c>
      <c r="I12" s="14">
        <v>3319</v>
      </c>
      <c r="J12" s="14">
        <v>39847</v>
      </c>
      <c r="K12" s="14">
        <v>25204</v>
      </c>
      <c r="L12" s="14">
        <v>35887</v>
      </c>
      <c r="M12" s="14">
        <v>12244</v>
      </c>
      <c r="N12" s="14">
        <v>8034</v>
      </c>
      <c r="O12" s="12">
        <f t="shared" si="2"/>
        <v>314718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1149</v>
      </c>
      <c r="C13" s="14">
        <v>1081</v>
      </c>
      <c r="D13" s="14">
        <v>1000</v>
      </c>
      <c r="E13" s="14">
        <v>223</v>
      </c>
      <c r="F13" s="14">
        <v>1179</v>
      </c>
      <c r="G13" s="14">
        <v>2049</v>
      </c>
      <c r="H13" s="14">
        <v>967</v>
      </c>
      <c r="I13" s="14">
        <v>141</v>
      </c>
      <c r="J13" s="14">
        <v>1028</v>
      </c>
      <c r="K13" s="14">
        <v>946</v>
      </c>
      <c r="L13" s="14">
        <v>826</v>
      </c>
      <c r="M13" s="14">
        <v>343</v>
      </c>
      <c r="N13" s="14">
        <v>174</v>
      </c>
      <c r="O13" s="12">
        <f t="shared" si="2"/>
        <v>11106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4713</v>
      </c>
      <c r="C14" s="14">
        <f>C15+C16+C17</f>
        <v>2876</v>
      </c>
      <c r="D14" s="14">
        <f>D15+D16+D17</f>
        <v>3684</v>
      </c>
      <c r="E14" s="14">
        <f>E15+E16+E17</f>
        <v>541</v>
      </c>
      <c r="F14" s="14">
        <f aca="true" t="shared" si="4" ref="F14:N14">F15+F16+F17</f>
        <v>3364</v>
      </c>
      <c r="G14" s="14">
        <f t="shared" si="4"/>
        <v>4690</v>
      </c>
      <c r="H14" s="14">
        <f>H15+H16+H17</f>
        <v>2703</v>
      </c>
      <c r="I14" s="14">
        <f>I15+I16+I17</f>
        <v>348</v>
      </c>
      <c r="J14" s="14">
        <f>J15+J16+J17</f>
        <v>4473</v>
      </c>
      <c r="K14" s="14">
        <f>K15+K16+K17</f>
        <v>2861</v>
      </c>
      <c r="L14" s="14">
        <f>L15+L16+L17</f>
        <v>4342</v>
      </c>
      <c r="M14" s="14">
        <f t="shared" si="4"/>
        <v>1132</v>
      </c>
      <c r="N14" s="14">
        <f t="shared" si="4"/>
        <v>557</v>
      </c>
      <c r="O14" s="12">
        <f t="shared" si="2"/>
        <v>36284</v>
      </c>
    </row>
    <row r="15" spans="1:26" ht="18.75" customHeight="1">
      <c r="A15" s="15" t="s">
        <v>13</v>
      </c>
      <c r="B15" s="14">
        <v>4699</v>
      </c>
      <c r="C15" s="14">
        <v>2871</v>
      </c>
      <c r="D15" s="14">
        <v>3680</v>
      </c>
      <c r="E15" s="14">
        <v>540</v>
      </c>
      <c r="F15" s="14">
        <v>3361</v>
      </c>
      <c r="G15" s="14">
        <v>4680</v>
      </c>
      <c r="H15" s="14">
        <v>2695</v>
      </c>
      <c r="I15" s="14">
        <v>347</v>
      </c>
      <c r="J15" s="14">
        <v>4461</v>
      </c>
      <c r="K15" s="14">
        <v>2860</v>
      </c>
      <c r="L15" s="14">
        <v>4338</v>
      </c>
      <c r="M15" s="14">
        <v>1132</v>
      </c>
      <c r="N15" s="14">
        <v>553</v>
      </c>
      <c r="O15" s="12">
        <f t="shared" si="2"/>
        <v>36217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6</v>
      </c>
      <c r="C16" s="14">
        <v>2</v>
      </c>
      <c r="D16" s="14">
        <v>2</v>
      </c>
      <c r="E16" s="14">
        <v>1</v>
      </c>
      <c r="F16" s="14">
        <v>0</v>
      </c>
      <c r="G16" s="14">
        <v>2</v>
      </c>
      <c r="H16" s="14">
        <v>6</v>
      </c>
      <c r="I16" s="14">
        <v>1</v>
      </c>
      <c r="J16" s="14">
        <v>3</v>
      </c>
      <c r="K16" s="14">
        <v>0</v>
      </c>
      <c r="L16" s="14">
        <v>3</v>
      </c>
      <c r="M16" s="14">
        <v>0</v>
      </c>
      <c r="N16" s="14">
        <v>4</v>
      </c>
      <c r="O16" s="12">
        <f t="shared" si="2"/>
        <v>30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8</v>
      </c>
      <c r="C17" s="14">
        <v>3</v>
      </c>
      <c r="D17" s="14">
        <v>2</v>
      </c>
      <c r="E17" s="14">
        <v>0</v>
      </c>
      <c r="F17" s="14">
        <v>3</v>
      </c>
      <c r="G17" s="14">
        <v>8</v>
      </c>
      <c r="H17" s="14">
        <v>2</v>
      </c>
      <c r="I17" s="14">
        <v>0</v>
      </c>
      <c r="J17" s="14">
        <v>9</v>
      </c>
      <c r="K17" s="14">
        <v>1</v>
      </c>
      <c r="L17" s="14">
        <v>1</v>
      </c>
      <c r="M17" s="14">
        <v>0</v>
      </c>
      <c r="N17" s="14">
        <v>0</v>
      </c>
      <c r="O17" s="12">
        <f t="shared" si="2"/>
        <v>37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51454</v>
      </c>
      <c r="C18" s="18">
        <f>C19+C20+C21</f>
        <v>28316</v>
      </c>
      <c r="D18" s="18">
        <f>D19+D20+D21</f>
        <v>32746</v>
      </c>
      <c r="E18" s="18">
        <f>E19+E20+E21</f>
        <v>5029</v>
      </c>
      <c r="F18" s="18">
        <f aca="true" t="shared" si="5" ref="F18:N18">F19+F20+F21</f>
        <v>29991</v>
      </c>
      <c r="G18" s="18">
        <f t="shared" si="5"/>
        <v>40414</v>
      </c>
      <c r="H18" s="18">
        <f>H19+H20+H21</f>
        <v>29720</v>
      </c>
      <c r="I18" s="18">
        <f>I19+I20+I21</f>
        <v>3642</v>
      </c>
      <c r="J18" s="18">
        <f>J19+J20+J21</f>
        <v>47773</v>
      </c>
      <c r="K18" s="18">
        <f>K19+K20+K21</f>
        <v>28644</v>
      </c>
      <c r="L18" s="18">
        <f>L19+L20+L21</f>
        <v>48434</v>
      </c>
      <c r="M18" s="18">
        <f t="shared" si="5"/>
        <v>13948</v>
      </c>
      <c r="N18" s="18">
        <f t="shared" si="5"/>
        <v>7773</v>
      </c>
      <c r="O18" s="12">
        <f aca="true" t="shared" si="6" ref="O18:O24">SUM(B18:N18)</f>
        <v>367884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27471</v>
      </c>
      <c r="C19" s="14">
        <v>16759</v>
      </c>
      <c r="D19" s="14">
        <v>17535</v>
      </c>
      <c r="E19" s="14">
        <v>2849</v>
      </c>
      <c r="F19" s="14">
        <v>16565</v>
      </c>
      <c r="G19" s="14">
        <v>22215</v>
      </c>
      <c r="H19" s="14">
        <v>16978</v>
      </c>
      <c r="I19" s="14">
        <v>2102</v>
      </c>
      <c r="J19" s="14">
        <v>25871</v>
      </c>
      <c r="K19" s="14">
        <v>15445</v>
      </c>
      <c r="L19" s="14">
        <v>24107</v>
      </c>
      <c r="M19" s="14">
        <v>6943</v>
      </c>
      <c r="N19" s="14">
        <v>3710</v>
      </c>
      <c r="O19" s="12">
        <f t="shared" si="6"/>
        <v>198550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23420</v>
      </c>
      <c r="C20" s="14">
        <v>11193</v>
      </c>
      <c r="D20" s="14">
        <v>14856</v>
      </c>
      <c r="E20" s="14">
        <v>2100</v>
      </c>
      <c r="F20" s="14">
        <v>13000</v>
      </c>
      <c r="G20" s="14">
        <v>17525</v>
      </c>
      <c r="H20" s="14">
        <v>12393</v>
      </c>
      <c r="I20" s="14">
        <v>1490</v>
      </c>
      <c r="J20" s="14">
        <v>21451</v>
      </c>
      <c r="K20" s="14">
        <v>12857</v>
      </c>
      <c r="L20" s="14">
        <v>23881</v>
      </c>
      <c r="M20" s="14">
        <v>6857</v>
      </c>
      <c r="N20" s="14">
        <v>3997</v>
      </c>
      <c r="O20" s="12">
        <f t="shared" si="6"/>
        <v>165020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563</v>
      </c>
      <c r="C21" s="14">
        <v>364</v>
      </c>
      <c r="D21" s="14">
        <v>355</v>
      </c>
      <c r="E21" s="14">
        <v>80</v>
      </c>
      <c r="F21" s="14">
        <v>426</v>
      </c>
      <c r="G21" s="14">
        <v>674</v>
      </c>
      <c r="H21" s="14">
        <v>349</v>
      </c>
      <c r="I21" s="14">
        <v>50</v>
      </c>
      <c r="J21" s="14">
        <v>451</v>
      </c>
      <c r="K21" s="14">
        <v>342</v>
      </c>
      <c r="L21" s="14">
        <v>446</v>
      </c>
      <c r="M21" s="14">
        <v>148</v>
      </c>
      <c r="N21" s="14">
        <v>66</v>
      </c>
      <c r="O21" s="12">
        <f t="shared" si="6"/>
        <v>4314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50439</v>
      </c>
      <c r="C22" s="14">
        <f>C23+C24</f>
        <v>35321</v>
      </c>
      <c r="D22" s="14">
        <f>D23+D24</f>
        <v>40016</v>
      </c>
      <c r="E22" s="14">
        <f>E23+E24</f>
        <v>7432</v>
      </c>
      <c r="F22" s="14">
        <f aca="true" t="shared" si="7" ref="F22:N22">F23+F24</f>
        <v>38007</v>
      </c>
      <c r="G22" s="14">
        <f t="shared" si="7"/>
        <v>55723</v>
      </c>
      <c r="H22" s="14">
        <f>H23+H24</f>
        <v>35849</v>
      </c>
      <c r="I22" s="14">
        <f>I23+I24</f>
        <v>4538</v>
      </c>
      <c r="J22" s="14">
        <f>J23+J24</f>
        <v>40786</v>
      </c>
      <c r="K22" s="14">
        <f>K23+K24</f>
        <v>33224</v>
      </c>
      <c r="L22" s="14">
        <f>L23+L24</f>
        <v>32365</v>
      </c>
      <c r="M22" s="14">
        <f t="shared" si="7"/>
        <v>9070</v>
      </c>
      <c r="N22" s="14">
        <f t="shared" si="7"/>
        <v>4602</v>
      </c>
      <c r="O22" s="12">
        <f t="shared" si="6"/>
        <v>387372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39233</v>
      </c>
      <c r="C23" s="14">
        <v>28961</v>
      </c>
      <c r="D23" s="14">
        <v>31980</v>
      </c>
      <c r="E23" s="14">
        <v>6104</v>
      </c>
      <c r="F23" s="14">
        <v>30894</v>
      </c>
      <c r="G23" s="14">
        <v>46285</v>
      </c>
      <c r="H23" s="14">
        <v>30229</v>
      </c>
      <c r="I23" s="14">
        <v>3884</v>
      </c>
      <c r="J23" s="14">
        <v>32685</v>
      </c>
      <c r="K23" s="14">
        <v>27234</v>
      </c>
      <c r="L23" s="14">
        <v>26596</v>
      </c>
      <c r="M23" s="14">
        <v>7438</v>
      </c>
      <c r="N23" s="14">
        <v>3581</v>
      </c>
      <c r="O23" s="12">
        <f t="shared" si="6"/>
        <v>315104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11206</v>
      </c>
      <c r="C24" s="14">
        <v>6360</v>
      </c>
      <c r="D24" s="14">
        <v>8036</v>
      </c>
      <c r="E24" s="14">
        <v>1328</v>
      </c>
      <c r="F24" s="14">
        <v>7113</v>
      </c>
      <c r="G24" s="14">
        <v>9438</v>
      </c>
      <c r="H24" s="14">
        <v>5620</v>
      </c>
      <c r="I24" s="14">
        <v>654</v>
      </c>
      <c r="J24" s="14">
        <v>8101</v>
      </c>
      <c r="K24" s="14">
        <v>5990</v>
      </c>
      <c r="L24" s="14">
        <v>5769</v>
      </c>
      <c r="M24" s="14">
        <v>1632</v>
      </c>
      <c r="N24" s="14">
        <v>1021</v>
      </c>
      <c r="O24" s="12">
        <f t="shared" si="6"/>
        <v>72268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428336.5368</v>
      </c>
      <c r="C28" s="56">
        <f aca="true" t="shared" si="8" ref="C28:N28">C29+C30</f>
        <v>292891.2573</v>
      </c>
      <c r="D28" s="56">
        <f t="shared" si="8"/>
        <v>305268.8948</v>
      </c>
      <c r="E28" s="56">
        <f t="shared" si="8"/>
        <v>70102.8577</v>
      </c>
      <c r="F28" s="56">
        <f t="shared" si="8"/>
        <v>309014.243</v>
      </c>
      <c r="G28" s="56">
        <f t="shared" si="8"/>
        <v>356621.9</v>
      </c>
      <c r="H28" s="56">
        <f t="shared" si="8"/>
        <v>278589.05840000004</v>
      </c>
      <c r="I28" s="56">
        <f t="shared" si="8"/>
        <v>39248.527500000004</v>
      </c>
      <c r="J28" s="56">
        <f t="shared" si="8"/>
        <v>402933.0236</v>
      </c>
      <c r="K28" s="56">
        <f t="shared" si="8"/>
        <v>321667.6528</v>
      </c>
      <c r="L28" s="56">
        <f t="shared" si="8"/>
        <v>399958.099</v>
      </c>
      <c r="M28" s="56">
        <f t="shared" si="8"/>
        <v>157439.1385</v>
      </c>
      <c r="N28" s="56">
        <f t="shared" si="8"/>
        <v>78713.6326</v>
      </c>
      <c r="O28" s="56">
        <f>SUM(B28:N28)</f>
        <v>3440784.822</v>
      </c>
      <c r="Q28" s="62"/>
    </row>
    <row r="29" spans="1:15" ht="18.75" customHeight="1">
      <c r="A29" s="54" t="s">
        <v>54</v>
      </c>
      <c r="B29" s="52">
        <f aca="true" t="shared" si="9" ref="B29:N29">B26*B7</f>
        <v>423685.1168</v>
      </c>
      <c r="C29" s="52">
        <f t="shared" si="9"/>
        <v>285270.0473</v>
      </c>
      <c r="D29" s="52">
        <f t="shared" si="9"/>
        <v>293642.2748</v>
      </c>
      <c r="E29" s="52">
        <f t="shared" si="9"/>
        <v>70102.8577</v>
      </c>
      <c r="F29" s="52">
        <f t="shared" si="9"/>
        <v>297292.563</v>
      </c>
      <c r="G29" s="52">
        <f t="shared" si="9"/>
        <v>351954.48000000004</v>
      </c>
      <c r="H29" s="52">
        <f t="shared" si="9"/>
        <v>275087.94840000005</v>
      </c>
      <c r="I29" s="52">
        <f t="shared" si="9"/>
        <v>39248.527500000004</v>
      </c>
      <c r="J29" s="52">
        <f t="shared" si="9"/>
        <v>388938.6236</v>
      </c>
      <c r="K29" s="52">
        <f t="shared" si="9"/>
        <v>303662.8428</v>
      </c>
      <c r="L29" s="52">
        <f t="shared" si="9"/>
        <v>385948.279</v>
      </c>
      <c r="M29" s="52">
        <f t="shared" si="9"/>
        <v>152187.3285</v>
      </c>
      <c r="N29" s="52">
        <f t="shared" si="9"/>
        <v>76452.8726</v>
      </c>
      <c r="O29" s="53">
        <f>SUM(B29:N29)</f>
        <v>3343473.7619999996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11721.68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14009.82</v>
      </c>
      <c r="M30" s="52">
        <v>5251.81</v>
      </c>
      <c r="N30" s="52">
        <v>2260.76</v>
      </c>
      <c r="O30" s="53">
        <f>SUM(B30:N30)</f>
        <v>97311.05999999998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-58269.3</v>
      </c>
      <c r="C32" s="25">
        <f t="shared" si="10"/>
        <v>-45687.5</v>
      </c>
      <c r="D32" s="25">
        <f t="shared" si="10"/>
        <v>-47338.47</v>
      </c>
      <c r="E32" s="25">
        <f t="shared" si="10"/>
        <v>-5516.9</v>
      </c>
      <c r="F32" s="25">
        <f t="shared" si="10"/>
        <v>-35394.5</v>
      </c>
      <c r="G32" s="25">
        <f t="shared" si="10"/>
        <v>-57552.4</v>
      </c>
      <c r="H32" s="25">
        <f t="shared" si="10"/>
        <v>-46603.4</v>
      </c>
      <c r="I32" s="25">
        <f t="shared" si="10"/>
        <v>-7840.1</v>
      </c>
      <c r="J32" s="25">
        <f t="shared" si="10"/>
        <v>-40071.7</v>
      </c>
      <c r="K32" s="25">
        <f t="shared" si="10"/>
        <v>-39977.1</v>
      </c>
      <c r="L32" s="25">
        <f t="shared" si="10"/>
        <v>-35530.9</v>
      </c>
      <c r="M32" s="25">
        <f t="shared" si="10"/>
        <v>-16370.1</v>
      </c>
      <c r="N32" s="25">
        <f t="shared" si="10"/>
        <v>-10044.8</v>
      </c>
      <c r="O32" s="25">
        <f t="shared" si="10"/>
        <v>-446197.17</v>
      </c>
    </row>
    <row r="33" spans="1:15" ht="18.75" customHeight="1">
      <c r="A33" s="17" t="s">
        <v>55</v>
      </c>
      <c r="B33" s="26">
        <f>+B34</f>
        <v>-58269.3</v>
      </c>
      <c r="C33" s="26">
        <f aca="true" t="shared" si="11" ref="C33:O33">+C34</f>
        <v>-45687.5</v>
      </c>
      <c r="D33" s="26">
        <f t="shared" si="11"/>
        <v>-38029.2</v>
      </c>
      <c r="E33" s="26">
        <f t="shared" si="11"/>
        <v>-5516.9</v>
      </c>
      <c r="F33" s="26">
        <f t="shared" si="11"/>
        <v>-34894.5</v>
      </c>
      <c r="G33" s="26">
        <f t="shared" si="11"/>
        <v>-57052.4</v>
      </c>
      <c r="H33" s="26">
        <f t="shared" si="11"/>
        <v>-46603.4</v>
      </c>
      <c r="I33" s="26">
        <f t="shared" si="11"/>
        <v>-6265.1</v>
      </c>
      <c r="J33" s="26">
        <f t="shared" si="11"/>
        <v>-40071.7</v>
      </c>
      <c r="K33" s="26">
        <f t="shared" si="11"/>
        <v>-39977.1</v>
      </c>
      <c r="L33" s="26">
        <f t="shared" si="11"/>
        <v>-35530.9</v>
      </c>
      <c r="M33" s="26">
        <f t="shared" si="11"/>
        <v>-16370.1</v>
      </c>
      <c r="N33" s="26">
        <f t="shared" si="11"/>
        <v>-10044.8</v>
      </c>
      <c r="O33" s="26">
        <f t="shared" si="11"/>
        <v>-434312.89999999997</v>
      </c>
    </row>
    <row r="34" spans="1:26" ht="18.75" customHeight="1">
      <c r="A34" s="13" t="s">
        <v>56</v>
      </c>
      <c r="B34" s="20">
        <f>ROUND(-B9*$D$3,2)</f>
        <v>-58269.3</v>
      </c>
      <c r="C34" s="20">
        <f>ROUND(-C9*$D$3,2)</f>
        <v>-45687.5</v>
      </c>
      <c r="D34" s="20">
        <f>ROUND(-D9*$D$3,2)</f>
        <v>-38029.2</v>
      </c>
      <c r="E34" s="20">
        <f>ROUND(-E9*$D$3,2)</f>
        <v>-5516.9</v>
      </c>
      <c r="F34" s="20">
        <f aca="true" t="shared" si="12" ref="F34:N34">ROUND(-F9*$D$3,2)</f>
        <v>-34894.5</v>
      </c>
      <c r="G34" s="20">
        <f t="shared" si="12"/>
        <v>-57052.4</v>
      </c>
      <c r="H34" s="20">
        <f t="shared" si="12"/>
        <v>-46603.4</v>
      </c>
      <c r="I34" s="20">
        <f>ROUND(-I9*$D$3,2)</f>
        <v>-6265.1</v>
      </c>
      <c r="J34" s="20">
        <f>ROUND(-J9*$D$3,2)</f>
        <v>-40071.7</v>
      </c>
      <c r="K34" s="20">
        <f>ROUND(-K9*$D$3,2)</f>
        <v>-39977.1</v>
      </c>
      <c r="L34" s="20">
        <f>ROUND(-L9*$D$3,2)</f>
        <v>-35530.9</v>
      </c>
      <c r="M34" s="20">
        <f t="shared" si="12"/>
        <v>-16370.1</v>
      </c>
      <c r="N34" s="20">
        <f t="shared" si="12"/>
        <v>-10044.8</v>
      </c>
      <c r="O34" s="44">
        <f aca="true" t="shared" si="13" ref="O34:O45">SUM(B34:N34)</f>
        <v>-434312.89999999997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-9309.27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-1575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-11884.27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-500-8809.27</f>
        <v>-9309.27</v>
      </c>
      <c r="E38" s="24">
        <v>0</v>
      </c>
      <c r="F38" s="24">
        <v>-500</v>
      </c>
      <c r="G38" s="24">
        <v>-500</v>
      </c>
      <c r="H38" s="24">
        <v>0</v>
      </c>
      <c r="I38" s="24">
        <v>-1575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-11884.27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370067.2368</v>
      </c>
      <c r="C46" s="29">
        <f t="shared" si="15"/>
        <v>247203.7573</v>
      </c>
      <c r="D46" s="29">
        <f t="shared" si="15"/>
        <v>257930.4248</v>
      </c>
      <c r="E46" s="29">
        <f t="shared" si="15"/>
        <v>64585.95769999999</v>
      </c>
      <c r="F46" s="29">
        <f t="shared" si="15"/>
        <v>273619.743</v>
      </c>
      <c r="G46" s="29">
        <f t="shared" si="15"/>
        <v>299069.5</v>
      </c>
      <c r="H46" s="29">
        <f t="shared" si="15"/>
        <v>231985.65840000004</v>
      </c>
      <c r="I46" s="29">
        <f t="shared" si="15"/>
        <v>31408.427500000005</v>
      </c>
      <c r="J46" s="29">
        <f t="shared" si="15"/>
        <v>362861.3236</v>
      </c>
      <c r="K46" s="29">
        <f t="shared" si="15"/>
        <v>281690.5528</v>
      </c>
      <c r="L46" s="29">
        <f t="shared" si="15"/>
        <v>364427.19899999996</v>
      </c>
      <c r="M46" s="29">
        <f t="shared" si="15"/>
        <v>141069.0385</v>
      </c>
      <c r="N46" s="29">
        <f t="shared" si="15"/>
        <v>68668.8326</v>
      </c>
      <c r="O46" s="29">
        <f>SUM(B46:N46)</f>
        <v>2994587.652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370067.24</v>
      </c>
      <c r="C49" s="35">
        <f aca="true" t="shared" si="16" ref="C49:N49">SUM(C50:C63)</f>
        <v>247203.75999999998</v>
      </c>
      <c r="D49" s="35">
        <f t="shared" si="16"/>
        <v>257930.42</v>
      </c>
      <c r="E49" s="35">
        <f t="shared" si="16"/>
        <v>64585.96</v>
      </c>
      <c r="F49" s="35">
        <f t="shared" si="16"/>
        <v>273619.74</v>
      </c>
      <c r="G49" s="35">
        <f t="shared" si="16"/>
        <v>299069.5</v>
      </c>
      <c r="H49" s="35">
        <f t="shared" si="16"/>
        <v>231985.66</v>
      </c>
      <c r="I49" s="35">
        <f t="shared" si="16"/>
        <v>31408.43</v>
      </c>
      <c r="J49" s="35">
        <f t="shared" si="16"/>
        <v>362861.32</v>
      </c>
      <c r="K49" s="35">
        <f t="shared" si="16"/>
        <v>281690.55</v>
      </c>
      <c r="L49" s="35">
        <f t="shared" si="16"/>
        <v>364427.2</v>
      </c>
      <c r="M49" s="35">
        <f t="shared" si="16"/>
        <v>141069.04</v>
      </c>
      <c r="N49" s="35">
        <f t="shared" si="16"/>
        <v>68668.83</v>
      </c>
      <c r="O49" s="29">
        <f>SUM(O50:O63)</f>
        <v>2994587.65</v>
      </c>
      <c r="Q49" s="64"/>
    </row>
    <row r="50" spans="1:18" ht="18.75" customHeight="1">
      <c r="A50" s="17" t="s">
        <v>39</v>
      </c>
      <c r="B50" s="35">
        <v>72591.4</v>
      </c>
      <c r="C50" s="35">
        <v>68756.18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141347.58</v>
      </c>
      <c r="P50"/>
      <c r="Q50" s="64"/>
      <c r="R50" s="65"/>
    </row>
    <row r="51" spans="1:16" ht="18.75" customHeight="1">
      <c r="A51" s="17" t="s">
        <v>40</v>
      </c>
      <c r="B51" s="35">
        <v>297475.84</v>
      </c>
      <c r="C51" s="35">
        <v>178447.58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475923.42000000004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257930.42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257930.42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64585.96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64585.96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273619.74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273619.74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299069.5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299069.5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231985.66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231985.66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31408.43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31408.43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362861.32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362861.32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281690.55</v>
      </c>
      <c r="L59" s="34">
        <v>0</v>
      </c>
      <c r="M59" s="34">
        <v>0</v>
      </c>
      <c r="N59" s="34">
        <v>0</v>
      </c>
      <c r="O59" s="29">
        <f t="shared" si="17"/>
        <v>281690.55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364427.2</v>
      </c>
      <c r="M60" s="34">
        <v>0</v>
      </c>
      <c r="N60" s="34">
        <v>0</v>
      </c>
      <c r="O60" s="26">
        <f t="shared" si="17"/>
        <v>364427.2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141069.04</v>
      </c>
      <c r="N61" s="34">
        <v>0</v>
      </c>
      <c r="O61" s="29">
        <f t="shared" si="17"/>
        <v>141069.04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68668.83</v>
      </c>
      <c r="O62" s="26">
        <f t="shared" si="17"/>
        <v>68668.83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2.4567456220155997</v>
      </c>
      <c r="C67" s="42">
        <v>2.612960658181556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2.1304900104718523</v>
      </c>
      <c r="C68" s="42">
        <v>2.1951000136949883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1.8563000000000003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2019-02-21T18:42:51Z</dcterms:modified>
  <cp:category/>
  <cp:version/>
  <cp:contentType/>
  <cp:contentStatus/>
</cp:coreProperties>
</file>