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<sst xmlns="http://schemas.openxmlformats.org/spreadsheetml/2006/main" count="99" uniqueCount="97">
  <si>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</si>
  <si>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</si>
  <si>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</si>
  <si>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</si>
  <si>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</si>
  <si>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</si>
  <si>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</si>
  <si>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</si>
  <si>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</si>
  <si>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</si>
  <si>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</si>
  <si>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</si>
  <si>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</si>
  <si>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</si>
  <si>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</si>
  <si>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</si>
  <si>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</si>
  <si>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</si>
  <si>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</si>
  <si>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</si>
  <si>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</si>
  <si>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</si>
  <si>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</si>
  <si>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</si>
  <si>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</si>
  <si>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</si>
  <si>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</si>
  <si>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</si>
  <si>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</si>
  <si>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</si>
  <si>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</si>
  <si>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</si>
  <si>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</si>
  <si>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</si>
  <si>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</si>
  <si>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</si>
  <si>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</si>
  <si>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</si>
  <si>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</si>
  <si>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</si>
  <si>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</si>
  <si>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</si>
  <si>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</si>
  <si>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</si>
  <si>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</si>
  <si>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</si>
  <si>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</si>
  <si>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</si>
  <si>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</si>
  <si>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</si>
  <si>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</si>
  <si>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</si>
  <si>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</si>
  <si>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</si>
  <si>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</si>
  <si>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</si>
  <si>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</si>
  <si>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</si>
  <si>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</si>
  <si>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</si>
  <si>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</si>
  <si>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</si>
  <si>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</si>
  <si>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</si>
  <si>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</si>
  <si>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</si>
  <si>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</si>
  <si>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</si>
  <si>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</si>
  <si>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</si>
  <si>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</si>
  <si>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</si>
  <si>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</si>
  <si>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</si>
  <si>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</si>
  <si>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</si>
  <si>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</si>
  <si>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</si>
  <si>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</si>
  <si>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</si>
  <si>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</si>
  <si>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</si>
  <si>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</si>
  <si>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</si>
  <si>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</si>
  <si>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</si>
  <si>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</si>
  <si>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</si>
  <si>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</si>
  <si>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</si>
  <si>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</si>
  <si>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</si>
  <si>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</si>
  <si>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</si>
  <si>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</si>
  <si>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</si>
  <si>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15/02/19 - VENCIMENTO 22/02/19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</si>
</sst>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2" sqref="B32:N32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481051</v>
      </c>
      <c r="C7" s="10">
        <f t="shared" si="0"/>
        <v>353023</v>
      </c>
      <c r="D7" s="10">
        <f t="shared" si="0"/>
        <v>362369</v>
      </c>
      <c r="E7" s="10">
        <f t="shared" si="0"/>
        <v>66708</v>
      </c>
      <c r="F7" s="10">
        <f t="shared" si="0"/>
        <v>317508</v>
      </c>
      <c r="G7" s="10">
        <f t="shared" si="0"/>
        <v>499594</v>
      </c>
      <c r="H7" s="10">
        <f t="shared" si="0"/>
        <v>361027</v>
      </c>
      <c r="I7" s="10">
        <f t="shared" si="0"/>
        <v>35058</v>
      </c>
      <c r="J7" s="10">
        <f t="shared" si="0"/>
        <v>422254</v>
      </c>
      <c r="K7" s="10">
        <f t="shared" si="0"/>
        <v>295089</v>
      </c>
      <c r="L7" s="10">
        <f t="shared" si="0"/>
        <v>345865</v>
      </c>
      <c r="M7" s="10">
        <f t="shared" si="0"/>
        <v>139049</v>
      </c>
      <c r="N7" s="10">
        <f t="shared" si="0"/>
        <v>95437</v>
      </c>
      <c r="O7" s="10">
        <f>+O8+O18+O22</f>
        <v>3774032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228619</v>
      </c>
      <c r="C8" s="12">
        <f t="shared" si="1"/>
        <v>178268</v>
      </c>
      <c r="D8" s="12">
        <f t="shared" si="1"/>
        <v>196921</v>
      </c>
      <c r="E8" s="12">
        <f t="shared" si="1"/>
        <v>32674</v>
      </c>
      <c r="F8" s="12">
        <f t="shared" si="1"/>
        <v>160751</v>
      </c>
      <c r="G8" s="12">
        <f t="shared" si="1"/>
        <v>258627</v>
      </c>
      <c r="H8" s="12">
        <f t="shared" si="1"/>
        <v>176554</v>
      </c>
      <c r="I8" s="12">
        <f t="shared" si="1"/>
        <v>18481</v>
      </c>
      <c r="J8" s="12">
        <f t="shared" si="1"/>
        <v>223417</v>
      </c>
      <c r="K8" s="12">
        <f t="shared" si="1"/>
        <v>149839</v>
      </c>
      <c r="L8" s="12">
        <f t="shared" si="1"/>
        <v>171679</v>
      </c>
      <c r="M8" s="12">
        <f t="shared" si="1"/>
        <v>76376</v>
      </c>
      <c r="N8" s="12">
        <f t="shared" si="1"/>
        <v>55149</v>
      </c>
      <c r="O8" s="12">
        <f>SUM(B8:N8)</f>
        <v>1927355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20965</v>
      </c>
      <c r="C9" s="14">
        <v>20371</v>
      </c>
      <c r="D9" s="14">
        <v>13616</v>
      </c>
      <c r="E9" s="14">
        <v>2839</v>
      </c>
      <c r="F9" s="14">
        <v>12096</v>
      </c>
      <c r="G9" s="14">
        <v>22514</v>
      </c>
      <c r="H9" s="14">
        <v>20296</v>
      </c>
      <c r="I9" s="14">
        <v>2206</v>
      </c>
      <c r="J9" s="14">
        <v>13255</v>
      </c>
      <c r="K9" s="14">
        <v>15699</v>
      </c>
      <c r="L9" s="14">
        <v>12078</v>
      </c>
      <c r="M9" s="14">
        <v>7978</v>
      </c>
      <c r="N9" s="14">
        <v>6231</v>
      </c>
      <c r="O9" s="12">
        <f aca="true" t="shared" si="2" ref="O9:O17">SUM(B9:N9)</f>
        <v>170144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198666</v>
      </c>
      <c r="C10" s="14">
        <f>C11+C12+C13</f>
        <v>150850</v>
      </c>
      <c r="D10" s="14">
        <f>D11+D12+D13</f>
        <v>175927</v>
      </c>
      <c r="E10" s="14">
        <f>E11+E12+E13</f>
        <v>28614</v>
      </c>
      <c r="F10" s="14">
        <f aca="true" t="shared" si="3" ref="F10:N10">F11+F12+F13</f>
        <v>141819</v>
      </c>
      <c r="G10" s="14">
        <f t="shared" si="3"/>
        <v>224847</v>
      </c>
      <c r="H10" s="14">
        <f>H11+H12+H13</f>
        <v>149576</v>
      </c>
      <c r="I10" s="14">
        <f>I11+I12+I13</f>
        <v>15581</v>
      </c>
      <c r="J10" s="14">
        <f>J11+J12+J13</f>
        <v>201067</v>
      </c>
      <c r="K10" s="14">
        <f>K11+K12+K13</f>
        <v>128225</v>
      </c>
      <c r="L10" s="14">
        <f>L11+L12+L13</f>
        <v>152171</v>
      </c>
      <c r="M10" s="14">
        <f t="shared" si="3"/>
        <v>65712</v>
      </c>
      <c r="N10" s="14">
        <f t="shared" si="3"/>
        <v>47263</v>
      </c>
      <c r="O10" s="12">
        <f t="shared" si="2"/>
        <v>1680318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97617</v>
      </c>
      <c r="C11" s="14">
        <v>75328</v>
      </c>
      <c r="D11" s="14">
        <v>83371</v>
      </c>
      <c r="E11" s="14">
        <v>13847</v>
      </c>
      <c r="F11" s="14">
        <v>67883</v>
      </c>
      <c r="G11" s="14">
        <v>108602</v>
      </c>
      <c r="H11" s="14">
        <v>74950</v>
      </c>
      <c r="I11" s="14">
        <v>7907</v>
      </c>
      <c r="J11" s="14">
        <v>99446</v>
      </c>
      <c r="K11" s="14">
        <v>62635</v>
      </c>
      <c r="L11" s="14">
        <v>74491</v>
      </c>
      <c r="M11" s="14">
        <v>31488</v>
      </c>
      <c r="N11" s="14">
        <v>22103</v>
      </c>
      <c r="O11" s="12">
        <f t="shared" si="2"/>
        <v>819668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96291</v>
      </c>
      <c r="C12" s="14">
        <v>69833</v>
      </c>
      <c r="D12" s="14">
        <v>88548</v>
      </c>
      <c r="E12" s="14">
        <v>13743</v>
      </c>
      <c r="F12" s="14">
        <v>69362</v>
      </c>
      <c r="G12" s="14">
        <v>107565</v>
      </c>
      <c r="H12" s="14">
        <v>70129</v>
      </c>
      <c r="I12" s="14">
        <v>7136</v>
      </c>
      <c r="J12" s="14">
        <v>97539</v>
      </c>
      <c r="K12" s="14">
        <v>61997</v>
      </c>
      <c r="L12" s="14">
        <v>74533</v>
      </c>
      <c r="M12" s="14">
        <v>32524</v>
      </c>
      <c r="N12" s="14">
        <v>24126</v>
      </c>
      <c r="O12" s="12">
        <f t="shared" si="2"/>
        <v>813326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4758</v>
      </c>
      <c r="C13" s="14">
        <v>5689</v>
      </c>
      <c r="D13" s="14">
        <v>4008</v>
      </c>
      <c r="E13" s="14">
        <v>1024</v>
      </c>
      <c r="F13" s="14">
        <v>4574</v>
      </c>
      <c r="G13" s="14">
        <v>8680</v>
      </c>
      <c r="H13" s="14">
        <v>4497</v>
      </c>
      <c r="I13" s="14">
        <v>538</v>
      </c>
      <c r="J13" s="14">
        <v>4082</v>
      </c>
      <c r="K13" s="14">
        <v>3593</v>
      </c>
      <c r="L13" s="14">
        <v>3147</v>
      </c>
      <c r="M13" s="14">
        <v>1700</v>
      </c>
      <c r="N13" s="14">
        <v>1034</v>
      </c>
      <c r="O13" s="12">
        <f t="shared" si="2"/>
        <v>47324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8988</v>
      </c>
      <c r="C14" s="14">
        <f>C15+C16+C17</f>
        <v>7047</v>
      </c>
      <c r="D14" s="14">
        <f>D15+D16+D17</f>
        <v>7378</v>
      </c>
      <c r="E14" s="14">
        <f>E15+E16+E17</f>
        <v>1221</v>
      </c>
      <c r="F14" s="14">
        <f aca="true" t="shared" si="4" ref="F14:N14">F15+F16+F17</f>
        <v>6836</v>
      </c>
      <c r="G14" s="14">
        <f t="shared" si="4"/>
        <v>11266</v>
      </c>
      <c r="H14" s="14">
        <f>H15+H16+H17</f>
        <v>6682</v>
      </c>
      <c r="I14" s="14">
        <f>I15+I16+I17</f>
        <v>694</v>
      </c>
      <c r="J14" s="14">
        <f>J15+J16+J17</f>
        <v>9095</v>
      </c>
      <c r="K14" s="14">
        <f>K15+K16+K17</f>
        <v>5915</v>
      </c>
      <c r="L14" s="14">
        <f>L15+L16+L17</f>
        <v>7430</v>
      </c>
      <c r="M14" s="14">
        <f t="shared" si="4"/>
        <v>2686</v>
      </c>
      <c r="N14" s="14">
        <f t="shared" si="4"/>
        <v>1655</v>
      </c>
      <c r="O14" s="12">
        <f t="shared" si="2"/>
        <v>76893</v>
      </c>
    </row>
    <row r="15" spans="1:26" ht="18.75" customHeight="1">
      <c r="A15" s="15" t="s">
        <v>13</v>
      </c>
      <c r="B15" s="14">
        <v>8961</v>
      </c>
      <c r="C15" s="14">
        <v>7033</v>
      </c>
      <c r="D15" s="14">
        <v>7373</v>
      </c>
      <c r="E15" s="14">
        <v>1217</v>
      </c>
      <c r="F15" s="14">
        <v>6823</v>
      </c>
      <c r="G15" s="14">
        <v>11254</v>
      </c>
      <c r="H15" s="14">
        <v>6668</v>
      </c>
      <c r="I15" s="14">
        <v>692</v>
      </c>
      <c r="J15" s="14">
        <v>9084</v>
      </c>
      <c r="K15" s="14">
        <v>5914</v>
      </c>
      <c r="L15" s="14">
        <v>7417</v>
      </c>
      <c r="M15" s="14">
        <v>2681</v>
      </c>
      <c r="N15" s="14">
        <v>1644</v>
      </c>
      <c r="O15" s="12">
        <f t="shared" si="2"/>
        <v>76761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12</v>
      </c>
      <c r="C16" s="14">
        <v>5</v>
      </c>
      <c r="D16" s="14">
        <v>2</v>
      </c>
      <c r="E16" s="14">
        <v>2</v>
      </c>
      <c r="F16" s="14">
        <v>5</v>
      </c>
      <c r="G16" s="14">
        <v>5</v>
      </c>
      <c r="H16" s="14">
        <v>8</v>
      </c>
      <c r="I16" s="14">
        <v>2</v>
      </c>
      <c r="J16" s="14">
        <v>7</v>
      </c>
      <c r="K16" s="14">
        <v>1</v>
      </c>
      <c r="L16" s="14">
        <v>7</v>
      </c>
      <c r="M16" s="14">
        <v>4</v>
      </c>
      <c r="N16" s="14">
        <v>8</v>
      </c>
      <c r="O16" s="12">
        <f t="shared" si="2"/>
        <v>68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15</v>
      </c>
      <c r="C17" s="14">
        <v>9</v>
      </c>
      <c r="D17" s="14">
        <v>3</v>
      </c>
      <c r="E17" s="14">
        <v>2</v>
      </c>
      <c r="F17" s="14">
        <v>8</v>
      </c>
      <c r="G17" s="14">
        <v>7</v>
      </c>
      <c r="H17" s="14">
        <v>6</v>
      </c>
      <c r="I17" s="14">
        <v>0</v>
      </c>
      <c r="J17" s="14">
        <v>4</v>
      </c>
      <c r="K17" s="14">
        <v>0</v>
      </c>
      <c r="L17" s="14">
        <v>6</v>
      </c>
      <c r="M17" s="14">
        <v>1</v>
      </c>
      <c r="N17" s="14">
        <v>3</v>
      </c>
      <c r="O17" s="12">
        <f t="shared" si="2"/>
        <v>64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141111</v>
      </c>
      <c r="C18" s="18">
        <f>C19+C20+C21</f>
        <v>87120</v>
      </c>
      <c r="D18" s="18">
        <f>D19+D20+D21</f>
        <v>79055</v>
      </c>
      <c r="E18" s="18">
        <f>E19+E20+E21</f>
        <v>14943</v>
      </c>
      <c r="F18" s="18">
        <f aca="true" t="shared" si="5" ref="F18:N18">F19+F20+F21</f>
        <v>74132</v>
      </c>
      <c r="G18" s="18">
        <f t="shared" si="5"/>
        <v>115503</v>
      </c>
      <c r="H18" s="18">
        <f>H19+H20+H21</f>
        <v>97414</v>
      </c>
      <c r="I18" s="18">
        <f>I19+I20+I21</f>
        <v>8582</v>
      </c>
      <c r="J18" s="18">
        <f>J19+J20+J21</f>
        <v>113509</v>
      </c>
      <c r="K18" s="18">
        <f>K19+K20+K21</f>
        <v>76073</v>
      </c>
      <c r="L18" s="18">
        <f>L19+L20+L21</f>
        <v>107974</v>
      </c>
      <c r="M18" s="18">
        <f t="shared" si="5"/>
        <v>41456</v>
      </c>
      <c r="N18" s="18">
        <f t="shared" si="5"/>
        <v>25999</v>
      </c>
      <c r="O18" s="12">
        <f aca="true" t="shared" si="6" ref="O18:O24">SUM(B18:N18)</f>
        <v>982871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75883</v>
      </c>
      <c r="C19" s="14">
        <v>49747</v>
      </c>
      <c r="D19" s="14">
        <v>42207</v>
      </c>
      <c r="E19" s="14">
        <v>8443</v>
      </c>
      <c r="F19" s="14">
        <v>40595</v>
      </c>
      <c r="G19" s="14">
        <v>63696</v>
      </c>
      <c r="H19" s="14">
        <v>54858</v>
      </c>
      <c r="I19" s="14">
        <v>4925</v>
      </c>
      <c r="J19" s="14">
        <v>63464</v>
      </c>
      <c r="K19" s="14">
        <v>41992</v>
      </c>
      <c r="L19" s="14">
        <v>58489</v>
      </c>
      <c r="M19" s="14">
        <v>22395</v>
      </c>
      <c r="N19" s="14">
        <v>13796</v>
      </c>
      <c r="O19" s="12">
        <f t="shared" si="6"/>
        <v>540490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62921</v>
      </c>
      <c r="C20" s="14">
        <v>35357</v>
      </c>
      <c r="D20" s="14">
        <v>35447</v>
      </c>
      <c r="E20" s="14">
        <v>6144</v>
      </c>
      <c r="F20" s="14">
        <v>31949</v>
      </c>
      <c r="G20" s="14">
        <v>48884</v>
      </c>
      <c r="H20" s="14">
        <v>40842</v>
      </c>
      <c r="I20" s="14">
        <v>3459</v>
      </c>
      <c r="J20" s="14">
        <v>48226</v>
      </c>
      <c r="K20" s="14">
        <v>32645</v>
      </c>
      <c r="L20" s="14">
        <v>47954</v>
      </c>
      <c r="M20" s="14">
        <v>18336</v>
      </c>
      <c r="N20" s="14">
        <v>11817</v>
      </c>
      <c r="O20" s="12">
        <f t="shared" si="6"/>
        <v>423981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2307</v>
      </c>
      <c r="C21" s="14">
        <v>2016</v>
      </c>
      <c r="D21" s="14">
        <v>1401</v>
      </c>
      <c r="E21" s="14">
        <v>356</v>
      </c>
      <c r="F21" s="14">
        <v>1588</v>
      </c>
      <c r="G21" s="14">
        <v>2923</v>
      </c>
      <c r="H21" s="14">
        <v>1714</v>
      </c>
      <c r="I21" s="14">
        <v>198</v>
      </c>
      <c r="J21" s="14">
        <v>1819</v>
      </c>
      <c r="K21" s="14">
        <v>1436</v>
      </c>
      <c r="L21" s="14">
        <v>1531</v>
      </c>
      <c r="M21" s="14">
        <v>725</v>
      </c>
      <c r="N21" s="14">
        <v>386</v>
      </c>
      <c r="O21" s="12">
        <f t="shared" si="6"/>
        <v>18400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111321</v>
      </c>
      <c r="C22" s="14">
        <f>C23+C24</f>
        <v>87635</v>
      </c>
      <c r="D22" s="14">
        <f>D23+D24</f>
        <v>86393</v>
      </c>
      <c r="E22" s="14">
        <f>E23+E24</f>
        <v>19091</v>
      </c>
      <c r="F22" s="14">
        <f aca="true" t="shared" si="7" ref="F22:N22">F23+F24</f>
        <v>82625</v>
      </c>
      <c r="G22" s="14">
        <f t="shared" si="7"/>
        <v>125464</v>
      </c>
      <c r="H22" s="14">
        <f>H23+H24</f>
        <v>87059</v>
      </c>
      <c r="I22" s="14">
        <f>I23+I24</f>
        <v>7995</v>
      </c>
      <c r="J22" s="14">
        <f>J23+J24</f>
        <v>85328</v>
      </c>
      <c r="K22" s="14">
        <f>K23+K24</f>
        <v>69177</v>
      </c>
      <c r="L22" s="14">
        <f>L23+L24</f>
        <v>66212</v>
      </c>
      <c r="M22" s="14">
        <f t="shared" si="7"/>
        <v>21217</v>
      </c>
      <c r="N22" s="14">
        <f t="shared" si="7"/>
        <v>14289</v>
      </c>
      <c r="O22" s="12">
        <f t="shared" si="6"/>
        <v>863806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76221</v>
      </c>
      <c r="C23" s="14">
        <v>62832</v>
      </c>
      <c r="D23" s="14">
        <v>61133</v>
      </c>
      <c r="E23" s="14">
        <v>14263</v>
      </c>
      <c r="F23" s="14">
        <v>59132</v>
      </c>
      <c r="G23" s="14">
        <v>92728</v>
      </c>
      <c r="H23" s="14">
        <v>66213</v>
      </c>
      <c r="I23" s="14">
        <v>6166</v>
      </c>
      <c r="J23" s="14">
        <v>60791</v>
      </c>
      <c r="K23" s="14">
        <v>51185</v>
      </c>
      <c r="L23" s="14">
        <v>47355</v>
      </c>
      <c r="M23" s="14">
        <v>15585</v>
      </c>
      <c r="N23" s="14">
        <v>9426</v>
      </c>
      <c r="O23" s="12">
        <f t="shared" si="6"/>
        <v>623030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35100</v>
      </c>
      <c r="C24" s="14">
        <v>24803</v>
      </c>
      <c r="D24" s="14">
        <v>25260</v>
      </c>
      <c r="E24" s="14">
        <v>4828</v>
      </c>
      <c r="F24" s="14">
        <v>23493</v>
      </c>
      <c r="G24" s="14">
        <v>32736</v>
      </c>
      <c r="H24" s="14">
        <v>20846</v>
      </c>
      <c r="I24" s="14">
        <v>1829</v>
      </c>
      <c r="J24" s="14">
        <v>24537</v>
      </c>
      <c r="K24" s="14">
        <v>17992</v>
      </c>
      <c r="L24" s="14">
        <v>18857</v>
      </c>
      <c r="M24" s="14">
        <v>5632</v>
      </c>
      <c r="N24" s="14">
        <v>4863</v>
      </c>
      <c r="O24" s="12">
        <f t="shared" si="6"/>
        <v>240776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1056036.4856</v>
      </c>
      <c r="C28" s="56">
        <f aca="true" t="shared" si="8" ref="C28:N28">C29+C30</f>
        <v>818903.3662999999</v>
      </c>
      <c r="D28" s="56">
        <f t="shared" si="8"/>
        <v>722123.5183</v>
      </c>
      <c r="E28" s="56">
        <f t="shared" si="8"/>
        <v>197408.9844</v>
      </c>
      <c r="F28" s="56">
        <f t="shared" si="8"/>
        <v>726590.942</v>
      </c>
      <c r="G28" s="56">
        <f t="shared" si="8"/>
        <v>932063.7622000001</v>
      </c>
      <c r="H28" s="56">
        <f t="shared" si="8"/>
        <v>786063.2352000001</v>
      </c>
      <c r="I28" s="56">
        <f t="shared" si="8"/>
        <v>83266.25580000001</v>
      </c>
      <c r="J28" s="56">
        <f t="shared" si="8"/>
        <v>931721.2436</v>
      </c>
      <c r="K28" s="56">
        <f t="shared" si="8"/>
        <v>751182.9394</v>
      </c>
      <c r="L28" s="56">
        <f t="shared" si="8"/>
        <v>854945.9809999999</v>
      </c>
      <c r="M28" s="56">
        <f t="shared" si="8"/>
        <v>431645.5685</v>
      </c>
      <c r="N28" s="56">
        <f t="shared" si="8"/>
        <v>252601.5547</v>
      </c>
      <c r="O28" s="56">
        <f>SUM(B28:N28)</f>
        <v>8544553.837</v>
      </c>
      <c r="Q28" s="62"/>
    </row>
    <row r="29" spans="1:15" ht="18.75" customHeight="1">
      <c r="A29" s="54" t="s">
        <v>54</v>
      </c>
      <c r="B29" s="52">
        <f aca="true" t="shared" si="9" ref="B29:N29">B26*B7</f>
        <v>1051385.0656</v>
      </c>
      <c r="C29" s="52">
        <f t="shared" si="9"/>
        <v>811282.1562999999</v>
      </c>
      <c r="D29" s="52">
        <f t="shared" si="9"/>
        <v>710496.8983</v>
      </c>
      <c r="E29" s="52">
        <f t="shared" si="9"/>
        <v>197408.9844</v>
      </c>
      <c r="F29" s="52">
        <f t="shared" si="9"/>
        <v>714869.262</v>
      </c>
      <c r="G29" s="52">
        <f t="shared" si="9"/>
        <v>927396.3422000001</v>
      </c>
      <c r="H29" s="52">
        <f t="shared" si="9"/>
        <v>782562.1252000001</v>
      </c>
      <c r="I29" s="52">
        <f t="shared" si="9"/>
        <v>83266.25580000001</v>
      </c>
      <c r="J29" s="52">
        <f t="shared" si="9"/>
        <v>917726.8436</v>
      </c>
      <c r="K29" s="52">
        <f t="shared" si="9"/>
        <v>733178.1294</v>
      </c>
      <c r="L29" s="52">
        <f t="shared" si="9"/>
        <v>840936.161</v>
      </c>
      <c r="M29" s="52">
        <f t="shared" si="9"/>
        <v>426393.7585</v>
      </c>
      <c r="N29" s="52">
        <f t="shared" si="9"/>
        <v>250340.7947</v>
      </c>
      <c r="O29" s="53">
        <f>SUM(B29:N29)</f>
        <v>8447242.777000003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11721.68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5251.81</v>
      </c>
      <c r="N30" s="52">
        <v>2260.76</v>
      </c>
      <c r="O30" s="53">
        <f>SUM(B30:N30)</f>
        <v>97311.05999999998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-114608.69</v>
      </c>
      <c r="C32" s="25">
        <f t="shared" si="10"/>
        <v>-100155.18000000001</v>
      </c>
      <c r="D32" s="25">
        <f t="shared" si="10"/>
        <v>-139176.41</v>
      </c>
      <c r="E32" s="25">
        <f t="shared" si="10"/>
        <v>-34814.369999999995</v>
      </c>
      <c r="F32" s="25">
        <f t="shared" si="10"/>
        <v>-86201.41</v>
      </c>
      <c r="G32" s="25">
        <f t="shared" si="10"/>
        <v>-129760.81</v>
      </c>
      <c r="H32" s="25">
        <f t="shared" si="10"/>
        <v>-108665.16</v>
      </c>
      <c r="I32" s="25">
        <f t="shared" si="10"/>
        <v>-45929.16</v>
      </c>
      <c r="J32" s="25">
        <f t="shared" si="10"/>
        <v>-88219</v>
      </c>
      <c r="K32" s="25">
        <f t="shared" si="10"/>
        <v>-72185.16</v>
      </c>
      <c r="L32" s="25">
        <f t="shared" si="10"/>
        <v>-77991.33</v>
      </c>
      <c r="M32" s="25">
        <f t="shared" si="10"/>
        <v>-42869.33</v>
      </c>
      <c r="N32" s="25">
        <f t="shared" si="10"/>
        <v>-35021.24</v>
      </c>
      <c r="O32" s="25">
        <f t="shared" si="10"/>
        <v>-1075597.25</v>
      </c>
    </row>
    <row r="33" spans="1:15" ht="18.75" customHeight="1">
      <c r="A33" s="17" t="s">
        <v>55</v>
      </c>
      <c r="B33" s="26">
        <f>+B34</f>
        <v>-90149.5</v>
      </c>
      <c r="C33" s="26">
        <f aca="true" t="shared" si="11" ref="C33:O33">+C34</f>
        <v>-87595.3</v>
      </c>
      <c r="D33" s="26">
        <f t="shared" si="11"/>
        <v>-58548.8</v>
      </c>
      <c r="E33" s="26">
        <f t="shared" si="11"/>
        <v>-12207.7</v>
      </c>
      <c r="F33" s="26">
        <f t="shared" si="11"/>
        <v>-52012.8</v>
      </c>
      <c r="G33" s="26">
        <f t="shared" si="11"/>
        <v>-96810.2</v>
      </c>
      <c r="H33" s="26">
        <f t="shared" si="11"/>
        <v>-87272.8</v>
      </c>
      <c r="I33" s="26">
        <f t="shared" si="11"/>
        <v>-9485.8</v>
      </c>
      <c r="J33" s="26">
        <f t="shared" si="11"/>
        <v>-56996.5</v>
      </c>
      <c r="K33" s="26">
        <f t="shared" si="11"/>
        <v>-67505.7</v>
      </c>
      <c r="L33" s="26">
        <f t="shared" si="11"/>
        <v>-51935.4</v>
      </c>
      <c r="M33" s="26">
        <f t="shared" si="11"/>
        <v>-34305.4</v>
      </c>
      <c r="N33" s="26">
        <f t="shared" si="11"/>
        <v>-26793.3</v>
      </c>
      <c r="O33" s="26">
        <f t="shared" si="11"/>
        <v>-731619.2</v>
      </c>
    </row>
    <row r="34" spans="1:26" ht="18.75" customHeight="1">
      <c r="A34" s="13" t="s">
        <v>56</v>
      </c>
      <c r="B34" s="20">
        <f>ROUND(-B9*$D$3,2)</f>
        <v>-90149.5</v>
      </c>
      <c r="C34" s="20">
        <f>ROUND(-C9*$D$3,2)</f>
        <v>-87595.3</v>
      </c>
      <c r="D34" s="20">
        <f>ROUND(-D9*$D$3,2)</f>
        <v>-58548.8</v>
      </c>
      <c r="E34" s="20">
        <f>ROUND(-E9*$D$3,2)</f>
        <v>-12207.7</v>
      </c>
      <c r="F34" s="20">
        <f aca="true" t="shared" si="12" ref="F34:N34">ROUND(-F9*$D$3,2)</f>
        <v>-52012.8</v>
      </c>
      <c r="G34" s="20">
        <f t="shared" si="12"/>
        <v>-96810.2</v>
      </c>
      <c r="H34" s="20">
        <f t="shared" si="12"/>
        <v>-87272.8</v>
      </c>
      <c r="I34" s="20">
        <f>ROUND(-I9*$D$3,2)</f>
        <v>-9485.8</v>
      </c>
      <c r="J34" s="20">
        <f>ROUND(-J9*$D$3,2)</f>
        <v>-56996.5</v>
      </c>
      <c r="K34" s="20">
        <f>ROUND(-K9*$D$3,2)</f>
        <v>-67505.7</v>
      </c>
      <c r="L34" s="20">
        <f>ROUND(-L9*$D$3,2)</f>
        <v>-51935.4</v>
      </c>
      <c r="M34" s="20">
        <f t="shared" si="12"/>
        <v>-34305.4</v>
      </c>
      <c r="N34" s="20">
        <f t="shared" si="12"/>
        <v>-26793.3</v>
      </c>
      <c r="O34" s="44">
        <f aca="true" t="shared" si="13" ref="O34:O45">SUM(B34:N34)</f>
        <v>-731619.2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-24459.19</v>
      </c>
      <c r="C35" s="26">
        <f t="shared" si="14"/>
        <v>-12559.88</v>
      </c>
      <c r="D35" s="26">
        <f t="shared" si="14"/>
        <v>-80627.61</v>
      </c>
      <c r="E35" s="26">
        <f t="shared" si="14"/>
        <v>-22606.67</v>
      </c>
      <c r="F35" s="26">
        <f t="shared" si="14"/>
        <v>-34188.61</v>
      </c>
      <c r="G35" s="26">
        <f t="shared" si="14"/>
        <v>-32950.61</v>
      </c>
      <c r="H35" s="26">
        <f t="shared" si="14"/>
        <v>-21392.36</v>
      </c>
      <c r="I35" s="26">
        <f t="shared" si="14"/>
        <v>-36443.36</v>
      </c>
      <c r="J35" s="26">
        <f t="shared" si="14"/>
        <v>-31222.5</v>
      </c>
      <c r="K35" s="26">
        <f t="shared" si="14"/>
        <v>-4679.46</v>
      </c>
      <c r="L35" s="26">
        <f>SUM(L36:L41)</f>
        <v>-26055.93</v>
      </c>
      <c r="M35" s="26">
        <f>SUM(M36:M41)</f>
        <v>-8563.93</v>
      </c>
      <c r="N35" s="26">
        <f>SUM(N36:N41)</f>
        <v>-8227.94</v>
      </c>
      <c r="O35" s="26">
        <f t="shared" si="13"/>
        <v>-343978.04999999993</v>
      </c>
    </row>
    <row r="36" spans="1:26" ht="18.75" customHeight="1">
      <c r="A36" s="13" t="s">
        <v>58</v>
      </c>
      <c r="B36" s="24">
        <v>-24459.19</v>
      </c>
      <c r="C36" s="24">
        <v>-12559.88</v>
      </c>
      <c r="D36" s="24">
        <v>-58812.7</v>
      </c>
      <c r="E36" s="24">
        <v>-22606.67</v>
      </c>
      <c r="F36" s="24">
        <v>-33688.61</v>
      </c>
      <c r="G36" s="24">
        <v>-32450.61</v>
      </c>
      <c r="H36" s="24">
        <v>-21392.36</v>
      </c>
      <c r="I36" s="24">
        <v>-31943.36</v>
      </c>
      <c r="J36" s="24">
        <v>-31222.5</v>
      </c>
      <c r="K36" s="24">
        <v>-4679.46</v>
      </c>
      <c r="L36" s="24">
        <v>-26055.93</v>
      </c>
      <c r="M36" s="24">
        <v>-8563.93</v>
      </c>
      <c r="N36" s="24">
        <v>-8227.94</v>
      </c>
      <c r="O36" s="24">
        <f t="shared" si="13"/>
        <v>-316663.13999999996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-500-21314.91</f>
        <v>-21814.91</v>
      </c>
      <c r="E38" s="24">
        <v>0</v>
      </c>
      <c r="F38" s="24">
        <v>-500</v>
      </c>
      <c r="G38" s="24">
        <v>-500</v>
      </c>
      <c r="H38" s="24">
        <v>0</v>
      </c>
      <c r="I38" s="24">
        <v>-4500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-27314.91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941427.7956000001</v>
      </c>
      <c r="C46" s="29">
        <f t="shared" si="15"/>
        <v>718748.1862999998</v>
      </c>
      <c r="D46" s="29">
        <f t="shared" si="15"/>
        <v>582947.1083</v>
      </c>
      <c r="E46" s="29">
        <f t="shared" si="15"/>
        <v>162594.6144</v>
      </c>
      <c r="F46" s="29">
        <f t="shared" si="15"/>
        <v>640389.532</v>
      </c>
      <c r="G46" s="29">
        <f t="shared" si="15"/>
        <v>802302.9522000002</v>
      </c>
      <c r="H46" s="29">
        <f t="shared" si="15"/>
        <v>677398.0752000001</v>
      </c>
      <c r="I46" s="29">
        <f t="shared" si="15"/>
        <v>37337.09580000001</v>
      </c>
      <c r="J46" s="29">
        <f t="shared" si="15"/>
        <v>843502.2436</v>
      </c>
      <c r="K46" s="29">
        <f t="shared" si="15"/>
        <v>678997.7794</v>
      </c>
      <c r="L46" s="29">
        <f t="shared" si="15"/>
        <v>776954.651</v>
      </c>
      <c r="M46" s="29">
        <f t="shared" si="15"/>
        <v>388776.2385</v>
      </c>
      <c r="N46" s="29">
        <f t="shared" si="15"/>
        <v>217580.31470000002</v>
      </c>
      <c r="O46" s="29">
        <f>SUM(B46:N46)</f>
        <v>7468956.587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941427.7999999999</v>
      </c>
      <c r="C49" s="35">
        <f aca="true" t="shared" si="16" ref="C49:N49">SUM(C50:C63)</f>
        <v>718748.19</v>
      </c>
      <c r="D49" s="35">
        <f t="shared" si="16"/>
        <v>582947.11</v>
      </c>
      <c r="E49" s="35">
        <f t="shared" si="16"/>
        <v>162594.61</v>
      </c>
      <c r="F49" s="35">
        <f t="shared" si="16"/>
        <v>640389.53</v>
      </c>
      <c r="G49" s="35">
        <f t="shared" si="16"/>
        <v>802302.95</v>
      </c>
      <c r="H49" s="35">
        <f t="shared" si="16"/>
        <v>677398.08</v>
      </c>
      <c r="I49" s="35">
        <f t="shared" si="16"/>
        <v>37337.1</v>
      </c>
      <c r="J49" s="35">
        <f t="shared" si="16"/>
        <v>843502.24</v>
      </c>
      <c r="K49" s="35">
        <f t="shared" si="16"/>
        <v>678997.78</v>
      </c>
      <c r="L49" s="35">
        <f t="shared" si="16"/>
        <v>776954.65</v>
      </c>
      <c r="M49" s="35">
        <f t="shared" si="16"/>
        <v>388776.24</v>
      </c>
      <c r="N49" s="35">
        <f t="shared" si="16"/>
        <v>217580.31</v>
      </c>
      <c r="O49" s="29">
        <f>SUM(O50:O63)</f>
        <v>7468956.590000001</v>
      </c>
      <c r="Q49" s="64"/>
    </row>
    <row r="50" spans="1:18" ht="18.75" customHeight="1">
      <c r="A50" s="17" t="s">
        <v>39</v>
      </c>
      <c r="B50" s="35">
        <v>185926.59</v>
      </c>
      <c r="C50" s="35">
        <v>197022.11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382948.69999999995</v>
      </c>
      <c r="P50"/>
      <c r="Q50" s="64"/>
      <c r="R50" s="65"/>
    </row>
    <row r="51" spans="1:16" ht="18.75" customHeight="1">
      <c r="A51" s="17" t="s">
        <v>40</v>
      </c>
      <c r="B51" s="35">
        <v>755501.21</v>
      </c>
      <c r="C51" s="35">
        <v>521726.08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1277227.29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582947.11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582947.11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162594.61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162594.61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640389.53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640389.53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802302.95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802302.95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677398.08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677398.08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37337.1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37337.1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843502.24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843502.24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678997.78</v>
      </c>
      <c r="L59" s="34">
        <v>0</v>
      </c>
      <c r="M59" s="34">
        <v>0</v>
      </c>
      <c r="N59" s="34">
        <v>0</v>
      </c>
      <c r="O59" s="29">
        <f t="shared" si="17"/>
        <v>678997.78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776954.65</v>
      </c>
      <c r="M60" s="34">
        <v>0</v>
      </c>
      <c r="N60" s="34">
        <v>0</v>
      </c>
      <c r="O60" s="26">
        <f t="shared" si="17"/>
        <v>776954.65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388776.24</v>
      </c>
      <c r="N61" s="34">
        <v>0</v>
      </c>
      <c r="O61" s="29">
        <f t="shared" si="17"/>
        <v>388776.24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217580.31</v>
      </c>
      <c r="O62" s="26">
        <f t="shared" si="17"/>
        <v>217580.31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2.4511169549406038</v>
      </c>
      <c r="C67" s="42">
        <v>2.6253255244081686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2.1304899896268794</v>
      </c>
      <c r="C68" s="42">
        <v>2.195100007648227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2019-02-21T18:36:58Z</dcterms:modified>
  <cp:category/>
  <cp:version/>
  <cp:contentType/>
  <cp:contentStatus/>
</cp:coreProperties>
</file>