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<sst xmlns="http://schemas.openxmlformats.org/spreadsheetml/2006/main" count="99" uniqueCount="97">
  <si>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</si>
  <si>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</si>
  <si>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</si>
  <si>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</si>
  <si>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</si>
  <si>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</si>
  <si>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</si>
  <si>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</si>
  <si>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</si>
  <si>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</si>
  <si>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</si>
  <si>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</si>
  <si>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</si>
  <si>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</si>
  <si>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</si>
  <si>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</si>
  <si>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</si>
  <si>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</si>
  <si>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</si>
  <si>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</si>
  <si>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</si>
  <si>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</si>
  <si>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</si>
  <si>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</si>
  <si>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</si>
  <si>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</si>
  <si>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</si>
  <si>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</si>
  <si>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</si>
  <si>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</si>
  <si>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</si>
  <si>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</si>
  <si>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</si>
  <si>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</si>
  <si>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</si>
  <si>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</si>
  <si>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</si>
  <si>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</si>
  <si>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</si>
  <si>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</si>
  <si>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</si>
  <si>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</si>
  <si>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</si>
  <si>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</si>
  <si>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</si>
  <si>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</si>
  <si>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</si>
  <si>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</si>
  <si>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</si>
  <si>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</si>
  <si>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</si>
  <si>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</si>
  <si>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</si>
  <si>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</si>
  <si>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</si>
  <si>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</si>
  <si>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</si>
  <si>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</si>
  <si>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</si>
  <si>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</si>
  <si>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</si>
  <si>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</si>
  <si>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</si>
  <si>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</si>
  <si>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</si>
  <si>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</si>
  <si>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</si>
  <si>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</si>
  <si>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</si>
  <si>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</si>
  <si>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</si>
  <si>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</si>
  <si>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</si>
  <si>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</si>
  <si>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</si>
  <si>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</si>
  <si>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</si>
  <si>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</si>
  <si>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</si>
  <si>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</si>
  <si>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</si>
  <si>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</si>
  <si>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</si>
  <si>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</si>
  <si>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</si>
  <si>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</si>
  <si>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</si>
  <si>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</si>
  <si>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</si>
  <si>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</si>
  <si>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</si>
  <si>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</si>
  <si>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</si>
  <si>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</si>
  <si>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</si>
  <si>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</si>
  <si>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14/02/19 - VENCIMENTO 21/02/19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</si>
</sst>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494901</v>
      </c>
      <c r="C7" s="10">
        <f t="shared" si="0"/>
        <v>367819</v>
      </c>
      <c r="D7" s="10">
        <f t="shared" si="0"/>
        <v>368917</v>
      </c>
      <c r="E7" s="10">
        <f t="shared" si="0"/>
        <v>67405</v>
      </c>
      <c r="F7" s="10">
        <f t="shared" si="0"/>
        <v>320682</v>
      </c>
      <c r="G7" s="10">
        <f t="shared" si="0"/>
        <v>515304</v>
      </c>
      <c r="H7" s="10">
        <f t="shared" si="0"/>
        <v>363036</v>
      </c>
      <c r="I7" s="10">
        <f t="shared" si="0"/>
        <v>64109</v>
      </c>
      <c r="J7" s="10">
        <f t="shared" si="0"/>
        <v>436057</v>
      </c>
      <c r="K7" s="10">
        <f t="shared" si="0"/>
        <v>301388</v>
      </c>
      <c r="L7" s="10">
        <f t="shared" si="0"/>
        <v>366086</v>
      </c>
      <c r="M7" s="10">
        <f t="shared" si="0"/>
        <v>145240</v>
      </c>
      <c r="N7" s="10">
        <f t="shared" si="0"/>
        <v>96738</v>
      </c>
      <c r="O7" s="10">
        <f>+O8+O18+O22</f>
        <v>3907682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232768</v>
      </c>
      <c r="C8" s="12">
        <f t="shared" si="1"/>
        <v>183137</v>
      </c>
      <c r="D8" s="12">
        <f t="shared" si="1"/>
        <v>198493</v>
      </c>
      <c r="E8" s="12">
        <f t="shared" si="1"/>
        <v>32715</v>
      </c>
      <c r="F8" s="12">
        <f t="shared" si="1"/>
        <v>161369</v>
      </c>
      <c r="G8" s="12">
        <f t="shared" si="1"/>
        <v>262468</v>
      </c>
      <c r="H8" s="12">
        <f t="shared" si="1"/>
        <v>175537</v>
      </c>
      <c r="I8" s="12">
        <f t="shared" si="1"/>
        <v>32464</v>
      </c>
      <c r="J8" s="12">
        <f t="shared" si="1"/>
        <v>225593</v>
      </c>
      <c r="K8" s="12">
        <f t="shared" si="1"/>
        <v>151619</v>
      </c>
      <c r="L8" s="12">
        <f t="shared" si="1"/>
        <v>177151</v>
      </c>
      <c r="M8" s="12">
        <f t="shared" si="1"/>
        <v>78843</v>
      </c>
      <c r="N8" s="12">
        <f t="shared" si="1"/>
        <v>55690</v>
      </c>
      <c r="O8" s="12">
        <f>SUM(B8:N8)</f>
        <v>1967847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19886</v>
      </c>
      <c r="C9" s="14">
        <v>19924</v>
      </c>
      <c r="D9" s="14">
        <v>12730</v>
      </c>
      <c r="E9" s="14">
        <v>2748</v>
      </c>
      <c r="F9" s="14">
        <v>11424</v>
      </c>
      <c r="G9" s="14">
        <v>21470</v>
      </c>
      <c r="H9" s="14">
        <v>19585</v>
      </c>
      <c r="I9" s="14">
        <v>3726</v>
      </c>
      <c r="J9" s="14">
        <v>12872</v>
      </c>
      <c r="K9" s="14">
        <v>14967</v>
      </c>
      <c r="L9" s="14">
        <v>12028</v>
      </c>
      <c r="M9" s="14">
        <v>8234</v>
      </c>
      <c r="N9" s="14">
        <v>6104</v>
      </c>
      <c r="O9" s="12">
        <f aca="true" t="shared" si="2" ref="O9:O17">SUM(B9:N9)</f>
        <v>165698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203479</v>
      </c>
      <c r="C10" s="14">
        <f>C11+C12+C13</f>
        <v>155851</v>
      </c>
      <c r="D10" s="14">
        <f>D11+D12+D13</f>
        <v>178080</v>
      </c>
      <c r="E10" s="14">
        <f>E11+E12+E13</f>
        <v>28715</v>
      </c>
      <c r="F10" s="14">
        <f aca="true" t="shared" si="3" ref="F10:N10">F11+F12+F13</f>
        <v>143117</v>
      </c>
      <c r="G10" s="14">
        <f t="shared" si="3"/>
        <v>229521</v>
      </c>
      <c r="H10" s="14">
        <f>H11+H12+H13</f>
        <v>149249</v>
      </c>
      <c r="I10" s="14">
        <f>I11+I12+I13</f>
        <v>27542</v>
      </c>
      <c r="J10" s="14">
        <f>J11+J12+J13</f>
        <v>203336</v>
      </c>
      <c r="K10" s="14">
        <f>K11+K12+K13</f>
        <v>130553</v>
      </c>
      <c r="L10" s="14">
        <f>L11+L12+L13</f>
        <v>157382</v>
      </c>
      <c r="M10" s="14">
        <f t="shared" si="3"/>
        <v>67846</v>
      </c>
      <c r="N10" s="14">
        <f t="shared" si="3"/>
        <v>47883</v>
      </c>
      <c r="O10" s="12">
        <f t="shared" si="2"/>
        <v>1722554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100248</v>
      </c>
      <c r="C11" s="14">
        <v>77588</v>
      </c>
      <c r="D11" s="14">
        <v>84106</v>
      </c>
      <c r="E11" s="14">
        <v>14076</v>
      </c>
      <c r="F11" s="14">
        <v>68695</v>
      </c>
      <c r="G11" s="14">
        <v>110843</v>
      </c>
      <c r="H11" s="14">
        <v>75058</v>
      </c>
      <c r="I11" s="14">
        <v>14190</v>
      </c>
      <c r="J11" s="14">
        <v>100537</v>
      </c>
      <c r="K11" s="14">
        <v>63671</v>
      </c>
      <c r="L11" s="14">
        <v>77261</v>
      </c>
      <c r="M11" s="14">
        <v>32429</v>
      </c>
      <c r="N11" s="14">
        <v>22319</v>
      </c>
      <c r="O11" s="12">
        <f t="shared" si="2"/>
        <v>841021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98287</v>
      </c>
      <c r="C12" s="14">
        <v>72146</v>
      </c>
      <c r="D12" s="14">
        <v>89848</v>
      </c>
      <c r="E12" s="14">
        <v>13610</v>
      </c>
      <c r="F12" s="14">
        <v>69785</v>
      </c>
      <c r="G12" s="14">
        <v>109473</v>
      </c>
      <c r="H12" s="14">
        <v>69588</v>
      </c>
      <c r="I12" s="14">
        <v>12488</v>
      </c>
      <c r="J12" s="14">
        <v>98616</v>
      </c>
      <c r="K12" s="14">
        <v>63047</v>
      </c>
      <c r="L12" s="14">
        <v>76737</v>
      </c>
      <c r="M12" s="14">
        <v>33560</v>
      </c>
      <c r="N12" s="14">
        <v>24440</v>
      </c>
      <c r="O12" s="12">
        <f t="shared" si="2"/>
        <v>831625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4944</v>
      </c>
      <c r="C13" s="14">
        <v>6117</v>
      </c>
      <c r="D13" s="14">
        <v>4126</v>
      </c>
      <c r="E13" s="14">
        <v>1029</v>
      </c>
      <c r="F13" s="14">
        <v>4637</v>
      </c>
      <c r="G13" s="14">
        <v>9205</v>
      </c>
      <c r="H13" s="14">
        <v>4603</v>
      </c>
      <c r="I13" s="14">
        <v>864</v>
      </c>
      <c r="J13" s="14">
        <v>4183</v>
      </c>
      <c r="K13" s="14">
        <v>3835</v>
      </c>
      <c r="L13" s="14">
        <v>3384</v>
      </c>
      <c r="M13" s="14">
        <v>1857</v>
      </c>
      <c r="N13" s="14">
        <v>1124</v>
      </c>
      <c r="O13" s="12">
        <f t="shared" si="2"/>
        <v>49908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9403</v>
      </c>
      <c r="C14" s="14">
        <f>C15+C16+C17</f>
        <v>7362</v>
      </c>
      <c r="D14" s="14">
        <f>D15+D16+D17</f>
        <v>7683</v>
      </c>
      <c r="E14" s="14">
        <f>E15+E16+E17</f>
        <v>1252</v>
      </c>
      <c r="F14" s="14">
        <f aca="true" t="shared" si="4" ref="F14:N14">F15+F16+F17</f>
        <v>6828</v>
      </c>
      <c r="G14" s="14">
        <f t="shared" si="4"/>
        <v>11477</v>
      </c>
      <c r="H14" s="14">
        <f>H15+H16+H17</f>
        <v>6703</v>
      </c>
      <c r="I14" s="14">
        <f>I15+I16+I17</f>
        <v>1196</v>
      </c>
      <c r="J14" s="14">
        <f>J15+J16+J17</f>
        <v>9385</v>
      </c>
      <c r="K14" s="14">
        <f>K15+K16+K17</f>
        <v>6099</v>
      </c>
      <c r="L14" s="14">
        <f>L15+L16+L17</f>
        <v>7741</v>
      </c>
      <c r="M14" s="14">
        <f t="shared" si="4"/>
        <v>2763</v>
      </c>
      <c r="N14" s="14">
        <f t="shared" si="4"/>
        <v>1703</v>
      </c>
      <c r="O14" s="12">
        <f t="shared" si="2"/>
        <v>79595</v>
      </c>
    </row>
    <row r="15" spans="1:26" ht="18.75" customHeight="1">
      <c r="A15" s="15" t="s">
        <v>13</v>
      </c>
      <c r="B15" s="14">
        <v>9381</v>
      </c>
      <c r="C15" s="14">
        <v>7346</v>
      </c>
      <c r="D15" s="14">
        <v>7673</v>
      </c>
      <c r="E15" s="14">
        <v>1246</v>
      </c>
      <c r="F15" s="14">
        <v>6819</v>
      </c>
      <c r="G15" s="14">
        <v>11451</v>
      </c>
      <c r="H15" s="14">
        <v>6694</v>
      </c>
      <c r="I15" s="14">
        <v>1193</v>
      </c>
      <c r="J15" s="14">
        <v>9376</v>
      </c>
      <c r="K15" s="14">
        <v>6092</v>
      </c>
      <c r="L15" s="14">
        <v>7730</v>
      </c>
      <c r="M15" s="14">
        <v>2756</v>
      </c>
      <c r="N15" s="14">
        <v>1696</v>
      </c>
      <c r="O15" s="12">
        <f t="shared" si="2"/>
        <v>79453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9</v>
      </c>
      <c r="D16" s="14">
        <v>6</v>
      </c>
      <c r="E16" s="14">
        <v>2</v>
      </c>
      <c r="F16" s="14">
        <v>3</v>
      </c>
      <c r="G16" s="14">
        <v>12</v>
      </c>
      <c r="H16" s="14">
        <v>4</v>
      </c>
      <c r="I16" s="14">
        <v>2</v>
      </c>
      <c r="J16" s="14">
        <v>6</v>
      </c>
      <c r="K16" s="14">
        <v>7</v>
      </c>
      <c r="L16" s="14">
        <v>7</v>
      </c>
      <c r="M16" s="14">
        <v>5</v>
      </c>
      <c r="N16" s="14">
        <v>6</v>
      </c>
      <c r="O16" s="12">
        <f t="shared" si="2"/>
        <v>77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14</v>
      </c>
      <c r="C17" s="14">
        <v>7</v>
      </c>
      <c r="D17" s="14">
        <v>4</v>
      </c>
      <c r="E17" s="14">
        <v>4</v>
      </c>
      <c r="F17" s="14">
        <v>6</v>
      </c>
      <c r="G17" s="14">
        <v>14</v>
      </c>
      <c r="H17" s="14">
        <v>5</v>
      </c>
      <c r="I17" s="14">
        <v>1</v>
      </c>
      <c r="J17" s="14">
        <v>3</v>
      </c>
      <c r="K17" s="14">
        <v>0</v>
      </c>
      <c r="L17" s="14">
        <v>4</v>
      </c>
      <c r="M17" s="14">
        <v>2</v>
      </c>
      <c r="N17" s="14">
        <v>1</v>
      </c>
      <c r="O17" s="12">
        <f t="shared" si="2"/>
        <v>65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145054</v>
      </c>
      <c r="C18" s="18">
        <f>C19+C20+C21</f>
        <v>91365</v>
      </c>
      <c r="D18" s="18">
        <f>D19+D20+D21</f>
        <v>81544</v>
      </c>
      <c r="E18" s="18">
        <f>E19+E20+E21</f>
        <v>14956</v>
      </c>
      <c r="F18" s="18">
        <f aca="true" t="shared" si="5" ref="F18:N18">F19+F20+F21</f>
        <v>75071</v>
      </c>
      <c r="G18" s="18">
        <f t="shared" si="5"/>
        <v>119847</v>
      </c>
      <c r="H18" s="18">
        <f>H19+H20+H21</f>
        <v>98401</v>
      </c>
      <c r="I18" s="18">
        <f>I19+I20+I21</f>
        <v>16499</v>
      </c>
      <c r="J18" s="18">
        <f>J19+J20+J21</f>
        <v>120475</v>
      </c>
      <c r="K18" s="18">
        <f>K19+K20+K21</f>
        <v>78462</v>
      </c>
      <c r="L18" s="18">
        <f>L19+L20+L21</f>
        <v>116814</v>
      </c>
      <c r="M18" s="18">
        <f t="shared" si="5"/>
        <v>43375</v>
      </c>
      <c r="N18" s="18">
        <f t="shared" si="5"/>
        <v>26683</v>
      </c>
      <c r="O18" s="12">
        <f aca="true" t="shared" si="6" ref="O18:O24">SUM(B18:N18)</f>
        <v>1028546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77790</v>
      </c>
      <c r="C19" s="14">
        <v>52219</v>
      </c>
      <c r="D19" s="14">
        <v>43421</v>
      </c>
      <c r="E19" s="14">
        <v>8400</v>
      </c>
      <c r="F19" s="14">
        <v>40503</v>
      </c>
      <c r="G19" s="14">
        <v>65510</v>
      </c>
      <c r="H19" s="14">
        <v>55519</v>
      </c>
      <c r="I19" s="14">
        <v>9598</v>
      </c>
      <c r="J19" s="14">
        <v>65936</v>
      </c>
      <c r="K19" s="14">
        <v>42550</v>
      </c>
      <c r="L19" s="14">
        <v>62466</v>
      </c>
      <c r="M19" s="14">
        <v>23204</v>
      </c>
      <c r="N19" s="14">
        <v>14018</v>
      </c>
      <c r="O19" s="12">
        <f t="shared" si="6"/>
        <v>561134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64842</v>
      </c>
      <c r="C20" s="14">
        <v>37068</v>
      </c>
      <c r="D20" s="14">
        <v>36743</v>
      </c>
      <c r="E20" s="14">
        <v>6167</v>
      </c>
      <c r="F20" s="14">
        <v>32898</v>
      </c>
      <c r="G20" s="14">
        <v>51293</v>
      </c>
      <c r="H20" s="14">
        <v>41122</v>
      </c>
      <c r="I20" s="14">
        <v>6648</v>
      </c>
      <c r="J20" s="14">
        <v>52509</v>
      </c>
      <c r="K20" s="14">
        <v>34341</v>
      </c>
      <c r="L20" s="14">
        <v>52539</v>
      </c>
      <c r="M20" s="14">
        <v>19399</v>
      </c>
      <c r="N20" s="14">
        <v>12264</v>
      </c>
      <c r="O20" s="12">
        <f t="shared" si="6"/>
        <v>447833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2422</v>
      </c>
      <c r="C21" s="14">
        <v>2078</v>
      </c>
      <c r="D21" s="14">
        <v>1380</v>
      </c>
      <c r="E21" s="14">
        <v>389</v>
      </c>
      <c r="F21" s="14">
        <v>1670</v>
      </c>
      <c r="G21" s="14">
        <v>3044</v>
      </c>
      <c r="H21" s="14">
        <v>1760</v>
      </c>
      <c r="I21" s="14">
        <v>253</v>
      </c>
      <c r="J21" s="14">
        <v>2030</v>
      </c>
      <c r="K21" s="14">
        <v>1571</v>
      </c>
      <c r="L21" s="14">
        <v>1809</v>
      </c>
      <c r="M21" s="14">
        <v>772</v>
      </c>
      <c r="N21" s="14">
        <v>401</v>
      </c>
      <c r="O21" s="12">
        <f t="shared" si="6"/>
        <v>19579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117079</v>
      </c>
      <c r="C22" s="14">
        <f>C23+C24</f>
        <v>93317</v>
      </c>
      <c r="D22" s="14">
        <f>D23+D24</f>
        <v>88880</v>
      </c>
      <c r="E22" s="14">
        <f>E23+E24</f>
        <v>19734</v>
      </c>
      <c r="F22" s="14">
        <f aca="true" t="shared" si="7" ref="F22:N22">F23+F24</f>
        <v>84242</v>
      </c>
      <c r="G22" s="14">
        <f t="shared" si="7"/>
        <v>132989</v>
      </c>
      <c r="H22" s="14">
        <f>H23+H24</f>
        <v>89098</v>
      </c>
      <c r="I22" s="14">
        <f>I23+I24</f>
        <v>15146</v>
      </c>
      <c r="J22" s="14">
        <f>J23+J24</f>
        <v>89989</v>
      </c>
      <c r="K22" s="14">
        <f>K23+K24</f>
        <v>71307</v>
      </c>
      <c r="L22" s="14">
        <f>L23+L24</f>
        <v>72121</v>
      </c>
      <c r="M22" s="14">
        <f t="shared" si="7"/>
        <v>23022</v>
      </c>
      <c r="N22" s="14">
        <f t="shared" si="7"/>
        <v>14365</v>
      </c>
      <c r="O22" s="12">
        <f t="shared" si="6"/>
        <v>911289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80298</v>
      </c>
      <c r="C23" s="14">
        <v>67337</v>
      </c>
      <c r="D23" s="14">
        <v>62563</v>
      </c>
      <c r="E23" s="14">
        <v>14797</v>
      </c>
      <c r="F23" s="14">
        <v>60060</v>
      </c>
      <c r="G23" s="14">
        <v>98238</v>
      </c>
      <c r="H23" s="14">
        <v>68097</v>
      </c>
      <c r="I23" s="14">
        <v>12236</v>
      </c>
      <c r="J23" s="14">
        <v>64533</v>
      </c>
      <c r="K23" s="14">
        <v>52551</v>
      </c>
      <c r="L23" s="14">
        <v>51849</v>
      </c>
      <c r="M23" s="14">
        <v>17040</v>
      </c>
      <c r="N23" s="14">
        <v>9486</v>
      </c>
      <c r="O23" s="12">
        <f t="shared" si="6"/>
        <v>659085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36781</v>
      </c>
      <c r="C24" s="14">
        <v>25980</v>
      </c>
      <c r="D24" s="14">
        <v>26317</v>
      </c>
      <c r="E24" s="14">
        <v>4937</v>
      </c>
      <c r="F24" s="14">
        <v>24182</v>
      </c>
      <c r="G24" s="14">
        <v>34751</v>
      </c>
      <c r="H24" s="14">
        <v>21001</v>
      </c>
      <c r="I24" s="14">
        <v>2910</v>
      </c>
      <c r="J24" s="14">
        <v>25456</v>
      </c>
      <c r="K24" s="14">
        <v>18756</v>
      </c>
      <c r="L24" s="14">
        <v>20272</v>
      </c>
      <c r="M24" s="14">
        <v>5982</v>
      </c>
      <c r="N24" s="14">
        <v>4879</v>
      </c>
      <c r="O24" s="12">
        <f t="shared" si="6"/>
        <v>252204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1086307.0455999998</v>
      </c>
      <c r="C28" s="56">
        <f aca="true" t="shared" si="8" ref="C28:N28">C29+C30</f>
        <v>852906.0538999999</v>
      </c>
      <c r="D28" s="56">
        <f t="shared" si="8"/>
        <v>734962.1819000001</v>
      </c>
      <c r="E28" s="56">
        <f t="shared" si="8"/>
        <v>199471.61649999997</v>
      </c>
      <c r="F28" s="56">
        <f t="shared" si="8"/>
        <v>733737.2030000001</v>
      </c>
      <c r="G28" s="56">
        <f t="shared" si="8"/>
        <v>961226.2352000001</v>
      </c>
      <c r="H28" s="56">
        <f t="shared" si="8"/>
        <v>790417.9436</v>
      </c>
      <c r="I28" s="56">
        <f t="shared" si="8"/>
        <v>152265.28590000002</v>
      </c>
      <c r="J28" s="56">
        <f t="shared" si="8"/>
        <v>961720.6838</v>
      </c>
      <c r="K28" s="56">
        <f t="shared" si="8"/>
        <v>766833.4348</v>
      </c>
      <c r="L28" s="56">
        <f t="shared" si="8"/>
        <v>904111.3204</v>
      </c>
      <c r="M28" s="56">
        <f t="shared" si="8"/>
        <v>450630.27</v>
      </c>
      <c r="N28" s="56">
        <f t="shared" si="8"/>
        <v>256014.2078</v>
      </c>
      <c r="O28" s="56">
        <f>SUM(B28:N28)</f>
        <v>8850603.4824</v>
      </c>
      <c r="Q28" s="62"/>
    </row>
    <row r="29" spans="1:15" ht="18.75" customHeight="1">
      <c r="A29" s="54" t="s">
        <v>54</v>
      </c>
      <c r="B29" s="52">
        <f aca="true" t="shared" si="9" ref="B29:N29">B26*B7</f>
        <v>1081655.6256</v>
      </c>
      <c r="C29" s="52">
        <f t="shared" si="9"/>
        <v>845284.8439</v>
      </c>
      <c r="D29" s="52">
        <f t="shared" si="9"/>
        <v>723335.5619000001</v>
      </c>
      <c r="E29" s="52">
        <f t="shared" si="9"/>
        <v>199471.61649999997</v>
      </c>
      <c r="F29" s="52">
        <f t="shared" si="9"/>
        <v>722015.523</v>
      </c>
      <c r="G29" s="52">
        <f t="shared" si="9"/>
        <v>956558.8152000001</v>
      </c>
      <c r="H29" s="52">
        <f t="shared" si="9"/>
        <v>786916.8336</v>
      </c>
      <c r="I29" s="52">
        <f t="shared" si="9"/>
        <v>152265.28590000002</v>
      </c>
      <c r="J29" s="52">
        <f t="shared" si="9"/>
        <v>947726.2838</v>
      </c>
      <c r="K29" s="52">
        <f t="shared" si="9"/>
        <v>748828.6248</v>
      </c>
      <c r="L29" s="52">
        <f t="shared" si="9"/>
        <v>890101.5004</v>
      </c>
      <c r="M29" s="52">
        <f t="shared" si="9"/>
        <v>445378.46</v>
      </c>
      <c r="N29" s="52">
        <f t="shared" si="9"/>
        <v>253753.4478</v>
      </c>
      <c r="O29" s="53">
        <f>SUM(B29:N29)</f>
        <v>8753292.4224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-85509.8</v>
      </c>
      <c r="C32" s="25">
        <f t="shared" si="10"/>
        <v>-85673.2</v>
      </c>
      <c r="D32" s="25">
        <f t="shared" si="10"/>
        <v>-76939.07</v>
      </c>
      <c r="E32" s="25">
        <f t="shared" si="10"/>
        <v>-11816.4</v>
      </c>
      <c r="F32" s="25">
        <f t="shared" si="10"/>
        <v>-49623.2</v>
      </c>
      <c r="G32" s="25">
        <f t="shared" si="10"/>
        <v>-92821</v>
      </c>
      <c r="H32" s="25">
        <f t="shared" si="10"/>
        <v>-84215.5</v>
      </c>
      <c r="I32" s="25">
        <f t="shared" si="10"/>
        <v>-17521.8</v>
      </c>
      <c r="J32" s="25">
        <f t="shared" si="10"/>
        <v>-55349.6</v>
      </c>
      <c r="K32" s="25">
        <f t="shared" si="10"/>
        <v>-64358.1</v>
      </c>
      <c r="L32" s="25">
        <f t="shared" si="10"/>
        <v>-51720.4</v>
      </c>
      <c r="M32" s="25">
        <f t="shared" si="10"/>
        <v>-35406.2</v>
      </c>
      <c r="N32" s="25">
        <f t="shared" si="10"/>
        <v>-26247.2</v>
      </c>
      <c r="O32" s="25">
        <f t="shared" si="10"/>
        <v>-737201.4699999999</v>
      </c>
    </row>
    <row r="33" spans="1:15" ht="18.75" customHeight="1">
      <c r="A33" s="17" t="s">
        <v>55</v>
      </c>
      <c r="B33" s="26">
        <f>+B34</f>
        <v>-85509.8</v>
      </c>
      <c r="C33" s="26">
        <f aca="true" t="shared" si="11" ref="C33:O33">+C34</f>
        <v>-85673.2</v>
      </c>
      <c r="D33" s="26">
        <f t="shared" si="11"/>
        <v>-54739</v>
      </c>
      <c r="E33" s="26">
        <f t="shared" si="11"/>
        <v>-11816.4</v>
      </c>
      <c r="F33" s="26">
        <f t="shared" si="11"/>
        <v>-49123.2</v>
      </c>
      <c r="G33" s="26">
        <f t="shared" si="11"/>
        <v>-92321</v>
      </c>
      <c r="H33" s="26">
        <f t="shared" si="11"/>
        <v>-84215.5</v>
      </c>
      <c r="I33" s="26">
        <f t="shared" si="11"/>
        <v>-16021.8</v>
      </c>
      <c r="J33" s="26">
        <f t="shared" si="11"/>
        <v>-55349.6</v>
      </c>
      <c r="K33" s="26">
        <f t="shared" si="11"/>
        <v>-64358.1</v>
      </c>
      <c r="L33" s="26">
        <f t="shared" si="11"/>
        <v>-51720.4</v>
      </c>
      <c r="M33" s="26">
        <f t="shared" si="11"/>
        <v>-35406.2</v>
      </c>
      <c r="N33" s="26">
        <f t="shared" si="11"/>
        <v>-26247.2</v>
      </c>
      <c r="O33" s="26">
        <f t="shared" si="11"/>
        <v>-712501.3999999999</v>
      </c>
    </row>
    <row r="34" spans="1:26" ht="18.75" customHeight="1">
      <c r="A34" s="13" t="s">
        <v>56</v>
      </c>
      <c r="B34" s="20">
        <f>ROUND(-B9*$D$3,2)</f>
        <v>-85509.8</v>
      </c>
      <c r="C34" s="20">
        <f>ROUND(-C9*$D$3,2)</f>
        <v>-85673.2</v>
      </c>
      <c r="D34" s="20">
        <f>ROUND(-D9*$D$3,2)</f>
        <v>-54739</v>
      </c>
      <c r="E34" s="20">
        <f>ROUND(-E9*$D$3,2)</f>
        <v>-11816.4</v>
      </c>
      <c r="F34" s="20">
        <f aca="true" t="shared" si="12" ref="F34:N34">ROUND(-F9*$D$3,2)</f>
        <v>-49123.2</v>
      </c>
      <c r="G34" s="20">
        <f t="shared" si="12"/>
        <v>-92321</v>
      </c>
      <c r="H34" s="20">
        <f t="shared" si="12"/>
        <v>-84215.5</v>
      </c>
      <c r="I34" s="20">
        <f>ROUND(-I9*$D$3,2)</f>
        <v>-16021.8</v>
      </c>
      <c r="J34" s="20">
        <f>ROUND(-J9*$D$3,2)</f>
        <v>-55349.6</v>
      </c>
      <c r="K34" s="20">
        <f>ROUND(-K9*$D$3,2)</f>
        <v>-64358.1</v>
      </c>
      <c r="L34" s="20">
        <f>ROUND(-L9*$D$3,2)</f>
        <v>-51720.4</v>
      </c>
      <c r="M34" s="20">
        <f t="shared" si="12"/>
        <v>-35406.2</v>
      </c>
      <c r="N34" s="20">
        <f t="shared" si="12"/>
        <v>-26247.2</v>
      </c>
      <c r="O34" s="44">
        <f aca="true" t="shared" si="13" ref="O34:O45">SUM(B34:N34)</f>
        <v>-712501.3999999999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-22200.07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-24700.07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-500-21700.07</f>
        <v>-22200.07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-24700.07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1000797.2455999998</v>
      </c>
      <c r="C46" s="29">
        <f t="shared" si="15"/>
        <v>767232.8539</v>
      </c>
      <c r="D46" s="29">
        <f t="shared" si="15"/>
        <v>658023.1119000001</v>
      </c>
      <c r="E46" s="29">
        <f t="shared" si="15"/>
        <v>187655.21649999998</v>
      </c>
      <c r="F46" s="29">
        <f t="shared" si="15"/>
        <v>684114.0030000001</v>
      </c>
      <c r="G46" s="29">
        <f t="shared" si="15"/>
        <v>868405.2352000001</v>
      </c>
      <c r="H46" s="29">
        <f t="shared" si="15"/>
        <v>706202.4436</v>
      </c>
      <c r="I46" s="29">
        <f t="shared" si="15"/>
        <v>134743.48590000003</v>
      </c>
      <c r="J46" s="29">
        <f t="shared" si="15"/>
        <v>906371.0838</v>
      </c>
      <c r="K46" s="29">
        <f t="shared" si="15"/>
        <v>702475.3348000001</v>
      </c>
      <c r="L46" s="29">
        <f t="shared" si="15"/>
        <v>852390.9204</v>
      </c>
      <c r="M46" s="29">
        <f t="shared" si="15"/>
        <v>415224.07</v>
      </c>
      <c r="N46" s="29">
        <f t="shared" si="15"/>
        <v>229767.0078</v>
      </c>
      <c r="O46" s="29">
        <f>SUM(B46:N46)</f>
        <v>8113402.0124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1000797.24</v>
      </c>
      <c r="C49" s="35">
        <f aca="true" t="shared" si="16" ref="C49:N49">SUM(C50:C63)</f>
        <v>767232.86</v>
      </c>
      <c r="D49" s="35">
        <f t="shared" si="16"/>
        <v>658023.11</v>
      </c>
      <c r="E49" s="35">
        <f t="shared" si="16"/>
        <v>187655.22</v>
      </c>
      <c r="F49" s="35">
        <f t="shared" si="16"/>
        <v>684114</v>
      </c>
      <c r="G49" s="35">
        <f t="shared" si="16"/>
        <v>868405.24</v>
      </c>
      <c r="H49" s="35">
        <f t="shared" si="16"/>
        <v>706202.44</v>
      </c>
      <c r="I49" s="35">
        <f t="shared" si="16"/>
        <v>134743.49</v>
      </c>
      <c r="J49" s="35">
        <f t="shared" si="16"/>
        <v>906371.08</v>
      </c>
      <c r="K49" s="35">
        <f t="shared" si="16"/>
        <v>702475.33</v>
      </c>
      <c r="L49" s="35">
        <f t="shared" si="16"/>
        <v>852390.92</v>
      </c>
      <c r="M49" s="35">
        <f t="shared" si="16"/>
        <v>415224.07</v>
      </c>
      <c r="N49" s="35">
        <f t="shared" si="16"/>
        <v>229767.01</v>
      </c>
      <c r="O49" s="29">
        <f>SUM(O50:O63)</f>
        <v>8113402.01</v>
      </c>
      <c r="Q49" s="64"/>
    </row>
    <row r="50" spans="1:18" ht="18.75" customHeight="1">
      <c r="A50" s="17" t="s">
        <v>39</v>
      </c>
      <c r="B50" s="35">
        <v>195664.45</v>
      </c>
      <c r="C50" s="35">
        <v>207985.59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403650.04000000004</v>
      </c>
      <c r="P50"/>
      <c r="Q50" s="64"/>
      <c r="R50" s="65"/>
    </row>
    <row r="51" spans="1:16" ht="18.75" customHeight="1">
      <c r="A51" s="17" t="s">
        <v>40</v>
      </c>
      <c r="B51" s="35">
        <v>805132.79</v>
      </c>
      <c r="C51" s="35">
        <v>559247.27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1364380.06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658023.11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658023.11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187655.22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187655.22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684114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684114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868405.24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868405.24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706202.44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706202.44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134743.49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134743.49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906371.08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906371.08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702475.33</v>
      </c>
      <c r="L59" s="34">
        <v>0</v>
      </c>
      <c r="M59" s="34">
        <v>0</v>
      </c>
      <c r="N59" s="34">
        <v>0</v>
      </c>
      <c r="O59" s="29">
        <f t="shared" si="17"/>
        <v>702475.33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852390.92</v>
      </c>
      <c r="M60" s="34">
        <v>0</v>
      </c>
      <c r="N60" s="34">
        <v>0</v>
      </c>
      <c r="O60" s="26">
        <f t="shared" si="17"/>
        <v>852390.92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415224.07</v>
      </c>
      <c r="N61" s="34">
        <v>0</v>
      </c>
      <c r="O61" s="29">
        <f t="shared" si="17"/>
        <v>415224.07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229767.01</v>
      </c>
      <c r="O62" s="26">
        <f t="shared" si="17"/>
        <v>229767.01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2.449226805880367</v>
      </c>
      <c r="C67" s="42">
        <v>2.6271374129211593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2.1304899969892968</v>
      </c>
      <c r="C68" s="42">
        <v>2.1951000084280583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2019-02-21T13:00:06Z</dcterms:modified>
  <cp:category/>
  <cp:version/>
  <cp:contentType/>
  <cp:contentStatus/>
</cp:coreProperties>
</file>