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<sst xmlns="http://schemas.openxmlformats.org/spreadsheetml/2006/main" count="99" uniqueCount="97">
  <si>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</si>
  <si>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</si>
  <si>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</si>
  <si>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</si>
  <si>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</si>
  <si>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</si>
  <si>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</si>
  <si>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</si>
  <si>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</si>
  <si>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</si>
  <si>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</si>
  <si>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</si>
  <si>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</si>
  <si>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</si>
  <si>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</si>
  <si>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</si>
  <si>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</si>
  <si>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</si>
  <si>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</si>
  <si>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</si>
  <si>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</si>
  <si>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</si>
  <si>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</si>
  <si>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</si>
  <si>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</si>
  <si>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</si>
  <si>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</si>
  <si>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</si>
  <si>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</si>
  <si>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</si>
  <si>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</si>
  <si>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</si>
  <si>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</si>
  <si>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</si>
  <si>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</si>
  <si>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</si>
  <si>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</si>
  <si>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</si>
  <si>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</si>
  <si>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</si>
  <si>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</si>
  <si>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</si>
  <si>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</si>
  <si>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</si>
  <si>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</si>
  <si>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</si>
  <si>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</si>
  <si>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</si>
  <si>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</si>
  <si>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</si>
  <si>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</si>
  <si>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</si>
  <si>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</si>
  <si>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</si>
  <si>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</si>
  <si>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</si>
  <si>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</si>
  <si>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</si>
  <si>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</si>
  <si>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</si>
  <si>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</si>
  <si>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</si>
  <si>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</si>
  <si>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</si>
  <si>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</si>
  <si>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</si>
  <si>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</si>
  <si>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</si>
  <si>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</si>
  <si>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</si>
  <si>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</si>
  <si>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</si>
  <si>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</si>
  <si>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</si>
  <si>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</si>
  <si>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</si>
  <si>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</si>
  <si>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</si>
  <si>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</si>
  <si>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</si>
  <si>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</si>
  <si>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</si>
  <si>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</si>
  <si>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</si>
  <si>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</si>
  <si>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</si>
  <si>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</si>
  <si>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</si>
  <si>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</si>
  <si>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</si>
  <si>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</si>
  <si>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</si>
  <si>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</si>
  <si>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</si>
  <si>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</si>
  <si>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</si>
  <si>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OPERAÇÃO 11/02/19 - VENCIMENTO 18/02/19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</si>
</sst>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93</v>
      </c>
      <c r="H6" s="59" t="s">
        <v>26</v>
      </c>
      <c r="I6" s="59" t="s">
        <v>95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494107</v>
      </c>
      <c r="C7" s="10">
        <f t="shared" si="0"/>
        <v>365978</v>
      </c>
      <c r="D7" s="10">
        <f t="shared" si="0"/>
        <v>367784</v>
      </c>
      <c r="E7" s="10">
        <f t="shared" si="0"/>
        <v>68884</v>
      </c>
      <c r="F7" s="10">
        <f t="shared" si="0"/>
        <v>325763</v>
      </c>
      <c r="G7" s="10">
        <f t="shared" si="0"/>
        <v>508792</v>
      </c>
      <c r="H7" s="10">
        <f t="shared" si="0"/>
        <v>352365</v>
      </c>
      <c r="I7" s="10">
        <f t="shared" si="0"/>
        <v>56321</v>
      </c>
      <c r="J7" s="10">
        <f t="shared" si="0"/>
        <v>432129</v>
      </c>
      <c r="K7" s="10">
        <f t="shared" si="0"/>
        <v>303148</v>
      </c>
      <c r="L7" s="10">
        <f t="shared" si="0"/>
        <v>363446</v>
      </c>
      <c r="M7" s="10">
        <f t="shared" si="0"/>
        <v>144102</v>
      </c>
      <c r="N7" s="10">
        <f t="shared" si="0"/>
        <v>96427</v>
      </c>
      <c r="O7" s="10">
        <f>+O8+O18+O22</f>
        <v>3879246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234145</v>
      </c>
      <c r="C8" s="12">
        <f t="shared" si="1"/>
        <v>183518</v>
      </c>
      <c r="D8" s="12">
        <f t="shared" si="1"/>
        <v>198787</v>
      </c>
      <c r="E8" s="12">
        <f t="shared" si="1"/>
        <v>33458</v>
      </c>
      <c r="F8" s="12">
        <f t="shared" si="1"/>
        <v>164239</v>
      </c>
      <c r="G8" s="12">
        <f t="shared" si="1"/>
        <v>260132</v>
      </c>
      <c r="H8" s="12">
        <f t="shared" si="1"/>
        <v>172090</v>
      </c>
      <c r="I8" s="12">
        <f t="shared" si="1"/>
        <v>28626</v>
      </c>
      <c r="J8" s="12">
        <f t="shared" si="1"/>
        <v>226640</v>
      </c>
      <c r="K8" s="12">
        <f t="shared" si="1"/>
        <v>153724</v>
      </c>
      <c r="L8" s="12">
        <f t="shared" si="1"/>
        <v>178362</v>
      </c>
      <c r="M8" s="12">
        <f t="shared" si="1"/>
        <v>78685</v>
      </c>
      <c r="N8" s="12">
        <f t="shared" si="1"/>
        <v>55787</v>
      </c>
      <c r="O8" s="12">
        <f>SUM(B8:N8)</f>
        <v>1968193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24130</v>
      </c>
      <c r="C9" s="14">
        <v>23496</v>
      </c>
      <c r="D9" s="14">
        <v>16021</v>
      </c>
      <c r="E9" s="14">
        <v>3281</v>
      </c>
      <c r="F9" s="14">
        <v>14456</v>
      </c>
      <c r="G9" s="14">
        <v>25225</v>
      </c>
      <c r="H9" s="14">
        <v>22090</v>
      </c>
      <c r="I9" s="14">
        <v>3732</v>
      </c>
      <c r="J9" s="14">
        <v>16487</v>
      </c>
      <c r="K9" s="14">
        <v>18238</v>
      </c>
      <c r="L9" s="14">
        <v>15366</v>
      </c>
      <c r="M9" s="14">
        <v>9264</v>
      </c>
      <c r="N9" s="14">
        <v>7032</v>
      </c>
      <c r="O9" s="12">
        <f aca="true" t="shared" si="2" ref="O9:O17">SUM(B9:N9)</f>
        <v>198818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200864</v>
      </c>
      <c r="C10" s="14">
        <f>C11+C12+C13</f>
        <v>152924</v>
      </c>
      <c r="D10" s="14">
        <f>D11+D12+D13</f>
        <v>175253</v>
      </c>
      <c r="E10" s="14">
        <f>E11+E12+E13</f>
        <v>28994</v>
      </c>
      <c r="F10" s="14">
        <f aca="true" t="shared" si="3" ref="F10:N10">F11+F12+F13</f>
        <v>143134</v>
      </c>
      <c r="G10" s="14">
        <f t="shared" si="3"/>
        <v>223665</v>
      </c>
      <c r="H10" s="14">
        <f>H11+H12+H13</f>
        <v>143750</v>
      </c>
      <c r="I10" s="14">
        <f>I11+I12+I13</f>
        <v>23793</v>
      </c>
      <c r="J10" s="14">
        <f>J11+J12+J13</f>
        <v>200982</v>
      </c>
      <c r="K10" s="14">
        <f>K11+K12+K13</f>
        <v>129475</v>
      </c>
      <c r="L10" s="14">
        <f>L11+L12+L13</f>
        <v>155386</v>
      </c>
      <c r="M10" s="14">
        <f t="shared" si="3"/>
        <v>66704</v>
      </c>
      <c r="N10" s="14">
        <f t="shared" si="3"/>
        <v>47141</v>
      </c>
      <c r="O10" s="12">
        <f t="shared" si="2"/>
        <v>1692065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99112</v>
      </c>
      <c r="C11" s="14">
        <v>76531</v>
      </c>
      <c r="D11" s="14">
        <v>83523</v>
      </c>
      <c r="E11" s="14">
        <v>14171</v>
      </c>
      <c r="F11" s="14">
        <v>68321</v>
      </c>
      <c r="G11" s="14">
        <v>107638</v>
      </c>
      <c r="H11" s="14">
        <v>72179</v>
      </c>
      <c r="I11" s="14">
        <v>12197</v>
      </c>
      <c r="J11" s="14">
        <v>100249</v>
      </c>
      <c r="K11" s="14">
        <v>63163</v>
      </c>
      <c r="L11" s="14">
        <v>76535</v>
      </c>
      <c r="M11" s="14">
        <v>32203</v>
      </c>
      <c r="N11" s="14">
        <v>21995</v>
      </c>
      <c r="O11" s="12">
        <f t="shared" si="2"/>
        <v>827817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97509</v>
      </c>
      <c r="C12" s="14">
        <v>71094</v>
      </c>
      <c r="D12" s="14">
        <v>88304</v>
      </c>
      <c r="E12" s="14">
        <v>13849</v>
      </c>
      <c r="F12" s="14">
        <v>70776</v>
      </c>
      <c r="G12" s="14">
        <v>108105</v>
      </c>
      <c r="H12" s="14">
        <v>67561</v>
      </c>
      <c r="I12" s="14">
        <v>10958</v>
      </c>
      <c r="J12" s="14">
        <v>97186</v>
      </c>
      <c r="K12" s="14">
        <v>63048</v>
      </c>
      <c r="L12" s="14">
        <v>75810</v>
      </c>
      <c r="M12" s="14">
        <v>32910</v>
      </c>
      <c r="N12" s="14">
        <v>24129</v>
      </c>
      <c r="O12" s="12">
        <f t="shared" si="2"/>
        <v>821239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4243</v>
      </c>
      <c r="C13" s="14">
        <v>5299</v>
      </c>
      <c r="D13" s="14">
        <v>3426</v>
      </c>
      <c r="E13" s="14">
        <v>974</v>
      </c>
      <c r="F13" s="14">
        <v>4037</v>
      </c>
      <c r="G13" s="14">
        <v>7922</v>
      </c>
      <c r="H13" s="14">
        <v>4010</v>
      </c>
      <c r="I13" s="14">
        <v>638</v>
      </c>
      <c r="J13" s="14">
        <v>3547</v>
      </c>
      <c r="K13" s="14">
        <v>3264</v>
      </c>
      <c r="L13" s="14">
        <v>3041</v>
      </c>
      <c r="M13" s="14">
        <v>1591</v>
      </c>
      <c r="N13" s="14">
        <v>1017</v>
      </c>
      <c r="O13" s="12">
        <f t="shared" si="2"/>
        <v>43009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9151</v>
      </c>
      <c r="C14" s="14">
        <f>C15+C16+C17</f>
        <v>7098</v>
      </c>
      <c r="D14" s="14">
        <f>D15+D16+D17</f>
        <v>7513</v>
      </c>
      <c r="E14" s="14">
        <f>E15+E16+E17</f>
        <v>1183</v>
      </c>
      <c r="F14" s="14">
        <f aca="true" t="shared" si="4" ref="F14:N14">F15+F16+F17</f>
        <v>6649</v>
      </c>
      <c r="G14" s="14">
        <f t="shared" si="4"/>
        <v>11242</v>
      </c>
      <c r="H14" s="14">
        <f>H15+H16+H17</f>
        <v>6250</v>
      </c>
      <c r="I14" s="14">
        <f>I15+I16+I17</f>
        <v>1101</v>
      </c>
      <c r="J14" s="14">
        <f>J15+J16+J17</f>
        <v>9171</v>
      </c>
      <c r="K14" s="14">
        <f>K15+K16+K17</f>
        <v>6011</v>
      </c>
      <c r="L14" s="14">
        <f>L15+L16+L17</f>
        <v>7610</v>
      </c>
      <c r="M14" s="14">
        <f t="shared" si="4"/>
        <v>2717</v>
      </c>
      <c r="N14" s="14">
        <f t="shared" si="4"/>
        <v>1614</v>
      </c>
      <c r="O14" s="12">
        <f t="shared" si="2"/>
        <v>77310</v>
      </c>
    </row>
    <row r="15" spans="1:26" ht="18.75" customHeight="1">
      <c r="A15" s="15" t="s">
        <v>13</v>
      </c>
      <c r="B15" s="14">
        <v>9133</v>
      </c>
      <c r="C15" s="14">
        <v>7074</v>
      </c>
      <c r="D15" s="14">
        <v>7503</v>
      </c>
      <c r="E15" s="14">
        <v>1180</v>
      </c>
      <c r="F15" s="14">
        <v>6639</v>
      </c>
      <c r="G15" s="14">
        <v>11232</v>
      </c>
      <c r="H15" s="14">
        <v>6243</v>
      </c>
      <c r="I15" s="14">
        <v>1099</v>
      </c>
      <c r="J15" s="14">
        <v>9155</v>
      </c>
      <c r="K15" s="14">
        <v>6007</v>
      </c>
      <c r="L15" s="14">
        <v>7603</v>
      </c>
      <c r="M15" s="14">
        <v>2716</v>
      </c>
      <c r="N15" s="14">
        <v>1605</v>
      </c>
      <c r="O15" s="12">
        <f t="shared" si="2"/>
        <v>77189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8</v>
      </c>
      <c r="C16" s="14">
        <v>5</v>
      </c>
      <c r="D16" s="14">
        <v>5</v>
      </c>
      <c r="E16" s="14">
        <v>1</v>
      </c>
      <c r="F16" s="14">
        <v>5</v>
      </c>
      <c r="G16" s="14">
        <v>4</v>
      </c>
      <c r="H16" s="14">
        <v>4</v>
      </c>
      <c r="I16" s="14">
        <v>2</v>
      </c>
      <c r="J16" s="14">
        <v>12</v>
      </c>
      <c r="K16" s="14">
        <v>3</v>
      </c>
      <c r="L16" s="14">
        <v>4</v>
      </c>
      <c r="M16" s="14">
        <v>0</v>
      </c>
      <c r="N16" s="14">
        <v>7</v>
      </c>
      <c r="O16" s="12">
        <f t="shared" si="2"/>
        <v>60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10</v>
      </c>
      <c r="C17" s="14">
        <v>19</v>
      </c>
      <c r="D17" s="14">
        <v>5</v>
      </c>
      <c r="E17" s="14">
        <v>2</v>
      </c>
      <c r="F17" s="14">
        <v>5</v>
      </c>
      <c r="G17" s="14">
        <v>6</v>
      </c>
      <c r="H17" s="14">
        <v>3</v>
      </c>
      <c r="I17" s="14">
        <v>0</v>
      </c>
      <c r="J17" s="14">
        <v>4</v>
      </c>
      <c r="K17" s="14">
        <v>1</v>
      </c>
      <c r="L17" s="14">
        <v>3</v>
      </c>
      <c r="M17" s="14">
        <v>1</v>
      </c>
      <c r="N17" s="14">
        <v>2</v>
      </c>
      <c r="O17" s="12">
        <f t="shared" si="2"/>
        <v>61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148230</v>
      </c>
      <c r="C18" s="18">
        <f>C19+C20+C21</f>
        <v>92187</v>
      </c>
      <c r="D18" s="18">
        <f>D19+D20+D21</f>
        <v>82619</v>
      </c>
      <c r="E18" s="18">
        <f>E19+E20+E21</f>
        <v>15515</v>
      </c>
      <c r="F18" s="18">
        <f aca="true" t="shared" si="5" ref="F18:N18">F19+F20+F21</f>
        <v>77462</v>
      </c>
      <c r="G18" s="18">
        <f t="shared" si="5"/>
        <v>118718</v>
      </c>
      <c r="H18" s="18">
        <f>H19+H20+H21</f>
        <v>95677</v>
      </c>
      <c r="I18" s="18">
        <f>I19+I20+I21</f>
        <v>14646</v>
      </c>
      <c r="J18" s="18">
        <f>J19+J20+J21</f>
        <v>118998</v>
      </c>
      <c r="K18" s="18">
        <f>K19+K20+K21</f>
        <v>79368</v>
      </c>
      <c r="L18" s="18">
        <f>L19+L20+L21</f>
        <v>115759</v>
      </c>
      <c r="M18" s="18">
        <f t="shared" si="5"/>
        <v>43222</v>
      </c>
      <c r="N18" s="18">
        <f t="shared" si="5"/>
        <v>26660</v>
      </c>
      <c r="O18" s="12">
        <f aca="true" t="shared" si="6" ref="O18:O24">SUM(B18:N18)</f>
        <v>1029061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79995</v>
      </c>
      <c r="C19" s="14">
        <v>52927</v>
      </c>
      <c r="D19" s="14">
        <v>44724</v>
      </c>
      <c r="E19" s="14">
        <v>8736</v>
      </c>
      <c r="F19" s="14">
        <v>42200</v>
      </c>
      <c r="G19" s="14">
        <v>64765</v>
      </c>
      <c r="H19" s="14">
        <v>53806</v>
      </c>
      <c r="I19" s="14">
        <v>8570</v>
      </c>
      <c r="J19" s="14">
        <v>66062</v>
      </c>
      <c r="K19" s="14">
        <v>42942</v>
      </c>
      <c r="L19" s="14">
        <v>62087</v>
      </c>
      <c r="M19" s="14">
        <v>23340</v>
      </c>
      <c r="N19" s="14">
        <v>13955</v>
      </c>
      <c r="O19" s="12">
        <f t="shared" si="6"/>
        <v>564109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66101</v>
      </c>
      <c r="C20" s="14">
        <v>37404</v>
      </c>
      <c r="D20" s="14">
        <v>36668</v>
      </c>
      <c r="E20" s="14">
        <v>6426</v>
      </c>
      <c r="F20" s="14">
        <v>33804</v>
      </c>
      <c r="G20" s="14">
        <v>51277</v>
      </c>
      <c r="H20" s="14">
        <v>40327</v>
      </c>
      <c r="I20" s="14">
        <v>5859</v>
      </c>
      <c r="J20" s="14">
        <v>51202</v>
      </c>
      <c r="K20" s="14">
        <v>35084</v>
      </c>
      <c r="L20" s="14">
        <v>52114</v>
      </c>
      <c r="M20" s="14">
        <v>19210</v>
      </c>
      <c r="N20" s="14">
        <v>12319</v>
      </c>
      <c r="O20" s="12">
        <f t="shared" si="6"/>
        <v>447795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2134</v>
      </c>
      <c r="C21" s="14">
        <v>1856</v>
      </c>
      <c r="D21" s="14">
        <v>1227</v>
      </c>
      <c r="E21" s="14">
        <v>353</v>
      </c>
      <c r="F21" s="14">
        <v>1458</v>
      </c>
      <c r="G21" s="14">
        <v>2676</v>
      </c>
      <c r="H21" s="14">
        <v>1544</v>
      </c>
      <c r="I21" s="14">
        <v>217</v>
      </c>
      <c r="J21" s="14">
        <v>1734</v>
      </c>
      <c r="K21" s="14">
        <v>1342</v>
      </c>
      <c r="L21" s="14">
        <v>1558</v>
      </c>
      <c r="M21" s="14">
        <v>672</v>
      </c>
      <c r="N21" s="14">
        <v>386</v>
      </c>
      <c r="O21" s="12">
        <f t="shared" si="6"/>
        <v>17157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111732</v>
      </c>
      <c r="C22" s="14">
        <f>C23+C24</f>
        <v>90273</v>
      </c>
      <c r="D22" s="14">
        <f>D23+D24</f>
        <v>86378</v>
      </c>
      <c r="E22" s="14">
        <f>E23+E24</f>
        <v>19911</v>
      </c>
      <c r="F22" s="14">
        <f aca="true" t="shared" si="7" ref="F22:N22">F23+F24</f>
        <v>84062</v>
      </c>
      <c r="G22" s="14">
        <f t="shared" si="7"/>
        <v>129942</v>
      </c>
      <c r="H22" s="14">
        <f>H23+H24</f>
        <v>84598</v>
      </c>
      <c r="I22" s="14">
        <f>I23+I24</f>
        <v>13049</v>
      </c>
      <c r="J22" s="14">
        <f>J23+J24</f>
        <v>86491</v>
      </c>
      <c r="K22" s="14">
        <f>K23+K24</f>
        <v>70056</v>
      </c>
      <c r="L22" s="14">
        <f>L23+L24</f>
        <v>69325</v>
      </c>
      <c r="M22" s="14">
        <f t="shared" si="7"/>
        <v>22195</v>
      </c>
      <c r="N22" s="14">
        <f t="shared" si="7"/>
        <v>13980</v>
      </c>
      <c r="O22" s="12">
        <f t="shared" si="6"/>
        <v>881992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80601</v>
      </c>
      <c r="C23" s="14">
        <v>67993</v>
      </c>
      <c r="D23" s="14">
        <v>64466</v>
      </c>
      <c r="E23" s="14">
        <v>15558</v>
      </c>
      <c r="F23" s="14">
        <v>62509</v>
      </c>
      <c r="G23" s="14">
        <v>100246</v>
      </c>
      <c r="H23" s="14">
        <v>67331</v>
      </c>
      <c r="I23" s="14">
        <v>10863</v>
      </c>
      <c r="J23" s="14">
        <v>65498</v>
      </c>
      <c r="K23" s="14">
        <v>54550</v>
      </c>
      <c r="L23" s="14">
        <v>52514</v>
      </c>
      <c r="M23" s="14">
        <v>17019</v>
      </c>
      <c r="N23" s="14">
        <v>9885</v>
      </c>
      <c r="O23" s="12">
        <f t="shared" si="6"/>
        <v>669033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31131</v>
      </c>
      <c r="C24" s="14">
        <v>22280</v>
      </c>
      <c r="D24" s="14">
        <v>21912</v>
      </c>
      <c r="E24" s="14">
        <v>4353</v>
      </c>
      <c r="F24" s="14">
        <v>21553</v>
      </c>
      <c r="G24" s="14">
        <v>29696</v>
      </c>
      <c r="H24" s="14">
        <v>17267</v>
      </c>
      <c r="I24" s="14">
        <v>2186</v>
      </c>
      <c r="J24" s="14">
        <v>20993</v>
      </c>
      <c r="K24" s="14">
        <v>15506</v>
      </c>
      <c r="L24" s="14">
        <v>16811</v>
      </c>
      <c r="M24" s="14">
        <v>5176</v>
      </c>
      <c r="N24" s="14">
        <v>4095</v>
      </c>
      <c r="O24" s="12">
        <f t="shared" si="6"/>
        <v>212959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1084571.6792</v>
      </c>
      <c r="C28" s="56">
        <f aca="true" t="shared" si="8" ref="C28:N28">C29+C30</f>
        <v>848675.2517999999</v>
      </c>
      <c r="D28" s="56">
        <f t="shared" si="8"/>
        <v>732740.7088</v>
      </c>
      <c r="E28" s="56">
        <f t="shared" si="8"/>
        <v>203848.42119999998</v>
      </c>
      <c r="F28" s="56">
        <f t="shared" si="8"/>
        <v>745177.0745000001</v>
      </c>
      <c r="G28" s="56">
        <f t="shared" si="8"/>
        <v>949138.0096000001</v>
      </c>
      <c r="H28" s="56">
        <f t="shared" si="8"/>
        <v>767287.484</v>
      </c>
      <c r="I28" s="56">
        <f t="shared" si="8"/>
        <v>133768.00710000002</v>
      </c>
      <c r="J28" s="56">
        <f t="shared" si="8"/>
        <v>953183.5686</v>
      </c>
      <c r="K28" s="56">
        <f t="shared" si="8"/>
        <v>771206.3308</v>
      </c>
      <c r="L28" s="56">
        <f t="shared" si="8"/>
        <v>897692.4243999999</v>
      </c>
      <c r="M28" s="56">
        <f t="shared" si="8"/>
        <v>447140.593</v>
      </c>
      <c r="N28" s="56">
        <f t="shared" si="8"/>
        <v>255198.4237</v>
      </c>
      <c r="O28" s="56">
        <f>SUM(B28:N28)</f>
        <v>8789627.976699999</v>
      </c>
      <c r="Q28" s="62"/>
    </row>
    <row r="29" spans="1:15" ht="18.75" customHeight="1">
      <c r="A29" s="54" t="s">
        <v>54</v>
      </c>
      <c r="B29" s="52">
        <f aca="true" t="shared" si="9" ref="B29:N29">B26*B7</f>
        <v>1079920.2592</v>
      </c>
      <c r="C29" s="52">
        <f t="shared" si="9"/>
        <v>841054.0417999999</v>
      </c>
      <c r="D29" s="52">
        <f t="shared" si="9"/>
        <v>721114.0888</v>
      </c>
      <c r="E29" s="52">
        <f t="shared" si="9"/>
        <v>203848.42119999998</v>
      </c>
      <c r="F29" s="52">
        <f t="shared" si="9"/>
        <v>733455.3945</v>
      </c>
      <c r="G29" s="52">
        <f t="shared" si="9"/>
        <v>944470.5896000001</v>
      </c>
      <c r="H29" s="52">
        <f t="shared" si="9"/>
        <v>763786.3740000001</v>
      </c>
      <c r="I29" s="52">
        <f t="shared" si="9"/>
        <v>133768.00710000002</v>
      </c>
      <c r="J29" s="52">
        <f t="shared" si="9"/>
        <v>939189.1686</v>
      </c>
      <c r="K29" s="52">
        <f t="shared" si="9"/>
        <v>753201.5207999999</v>
      </c>
      <c r="L29" s="52">
        <f t="shared" si="9"/>
        <v>883682.6044</v>
      </c>
      <c r="M29" s="52">
        <f t="shared" si="9"/>
        <v>441888.783</v>
      </c>
      <c r="N29" s="52">
        <f t="shared" si="9"/>
        <v>252937.6637</v>
      </c>
      <c r="O29" s="53">
        <f>SUM(B29:N29)</f>
        <v>8692316.916699998</v>
      </c>
    </row>
    <row r="30" spans="1:26" ht="18.75" customHeight="1">
      <c r="A30" s="17" t="s">
        <v>52</v>
      </c>
      <c r="B30" s="52">
        <v>4651.42</v>
      </c>
      <c r="C30" s="52">
        <v>7621.21</v>
      </c>
      <c r="D30" s="52">
        <v>11626.62</v>
      </c>
      <c r="E30" s="52">
        <v>0</v>
      </c>
      <c r="F30" s="52">
        <v>11721.68</v>
      </c>
      <c r="G30" s="52">
        <v>4667.42</v>
      </c>
      <c r="H30" s="52">
        <v>3501.11</v>
      </c>
      <c r="I30" s="52">
        <v>0</v>
      </c>
      <c r="J30" s="52">
        <v>13994.4</v>
      </c>
      <c r="K30" s="52">
        <v>18004.81</v>
      </c>
      <c r="L30" s="52">
        <v>14009.82</v>
      </c>
      <c r="M30" s="52">
        <v>5251.81</v>
      </c>
      <c r="N30" s="52">
        <v>2260.76</v>
      </c>
      <c r="O30" s="53">
        <f>SUM(B30:N30)</f>
        <v>97311.05999999998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+B33+B35+B42+B43+B44-B45</f>
        <v>-103759</v>
      </c>
      <c r="C32" s="25">
        <f t="shared" si="10"/>
        <v>-101032.8</v>
      </c>
      <c r="D32" s="25">
        <f t="shared" si="10"/>
        <v>-91023.72</v>
      </c>
      <c r="E32" s="25">
        <f t="shared" si="10"/>
        <v>-14108.3</v>
      </c>
      <c r="F32" s="25">
        <f t="shared" si="10"/>
        <v>-62660.8</v>
      </c>
      <c r="G32" s="25">
        <f t="shared" si="10"/>
        <v>-108967.5</v>
      </c>
      <c r="H32" s="25">
        <f t="shared" si="10"/>
        <v>-94987</v>
      </c>
      <c r="I32" s="25">
        <f t="shared" si="10"/>
        <v>-17547.6</v>
      </c>
      <c r="J32" s="25">
        <f t="shared" si="10"/>
        <v>-70894.1</v>
      </c>
      <c r="K32" s="25">
        <f t="shared" si="10"/>
        <v>-78423.4</v>
      </c>
      <c r="L32" s="25">
        <f t="shared" si="10"/>
        <v>-66073.8</v>
      </c>
      <c r="M32" s="25">
        <f t="shared" si="10"/>
        <v>-39835.2</v>
      </c>
      <c r="N32" s="25">
        <f t="shared" si="10"/>
        <v>-30237.6</v>
      </c>
      <c r="O32" s="25">
        <f t="shared" si="10"/>
        <v>-879550.82</v>
      </c>
    </row>
    <row r="33" spans="1:15" ht="18.75" customHeight="1">
      <c r="A33" s="17" t="s">
        <v>55</v>
      </c>
      <c r="B33" s="26">
        <f>+B34</f>
        <v>-103759</v>
      </c>
      <c r="C33" s="26">
        <f aca="true" t="shared" si="11" ref="C33:O33">+C34</f>
        <v>-101032.8</v>
      </c>
      <c r="D33" s="26">
        <f t="shared" si="11"/>
        <v>-68890.3</v>
      </c>
      <c r="E33" s="26">
        <f t="shared" si="11"/>
        <v>-14108.3</v>
      </c>
      <c r="F33" s="26">
        <f t="shared" si="11"/>
        <v>-62160.8</v>
      </c>
      <c r="G33" s="26">
        <f t="shared" si="11"/>
        <v>-108467.5</v>
      </c>
      <c r="H33" s="26">
        <f t="shared" si="11"/>
        <v>-94987</v>
      </c>
      <c r="I33" s="26">
        <f t="shared" si="11"/>
        <v>-16047.6</v>
      </c>
      <c r="J33" s="26">
        <f t="shared" si="11"/>
        <v>-70894.1</v>
      </c>
      <c r="K33" s="26">
        <f t="shared" si="11"/>
        <v>-78423.4</v>
      </c>
      <c r="L33" s="26">
        <f t="shared" si="11"/>
        <v>-66073.8</v>
      </c>
      <c r="M33" s="26">
        <f t="shared" si="11"/>
        <v>-39835.2</v>
      </c>
      <c r="N33" s="26">
        <f t="shared" si="11"/>
        <v>-30237.6</v>
      </c>
      <c r="O33" s="26">
        <f t="shared" si="11"/>
        <v>-854917.3999999999</v>
      </c>
    </row>
    <row r="34" spans="1:26" ht="18.75" customHeight="1">
      <c r="A34" s="13" t="s">
        <v>56</v>
      </c>
      <c r="B34" s="20">
        <f>ROUND(-B9*$D$3,2)</f>
        <v>-103759</v>
      </c>
      <c r="C34" s="20">
        <f>ROUND(-C9*$D$3,2)</f>
        <v>-101032.8</v>
      </c>
      <c r="D34" s="20">
        <f>ROUND(-D9*$D$3,2)</f>
        <v>-68890.3</v>
      </c>
      <c r="E34" s="20">
        <f>ROUND(-E9*$D$3,2)</f>
        <v>-14108.3</v>
      </c>
      <c r="F34" s="20">
        <f aca="true" t="shared" si="12" ref="F34:N34">ROUND(-F9*$D$3,2)</f>
        <v>-62160.8</v>
      </c>
      <c r="G34" s="20">
        <f t="shared" si="12"/>
        <v>-108467.5</v>
      </c>
      <c r="H34" s="20">
        <f t="shared" si="12"/>
        <v>-94987</v>
      </c>
      <c r="I34" s="20">
        <f>ROUND(-I9*$D$3,2)</f>
        <v>-16047.6</v>
      </c>
      <c r="J34" s="20">
        <f>ROUND(-J9*$D$3,2)</f>
        <v>-70894.1</v>
      </c>
      <c r="K34" s="20">
        <f>ROUND(-K9*$D$3,2)</f>
        <v>-78423.4</v>
      </c>
      <c r="L34" s="20">
        <f>ROUND(-L9*$D$3,2)</f>
        <v>-66073.8</v>
      </c>
      <c r="M34" s="20">
        <f t="shared" si="12"/>
        <v>-39835.2</v>
      </c>
      <c r="N34" s="20">
        <f t="shared" si="12"/>
        <v>-30237.6</v>
      </c>
      <c r="O34" s="44">
        <f aca="true" t="shared" si="13" ref="O34:O45">SUM(B34:N34)</f>
        <v>-854917.3999999999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-22133.42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-24633.42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-500-21633.42</f>
        <v>-22133.42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-24633.42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67</v>
      </c>
      <c r="B46" s="29">
        <f aca="true" t="shared" si="15" ref="B46:N46">+B28+B32</f>
        <v>980812.6791999999</v>
      </c>
      <c r="C46" s="29">
        <f t="shared" si="15"/>
        <v>747642.4517999998</v>
      </c>
      <c r="D46" s="29">
        <f t="shared" si="15"/>
        <v>641716.9888</v>
      </c>
      <c r="E46" s="29">
        <f t="shared" si="15"/>
        <v>189740.1212</v>
      </c>
      <c r="F46" s="29">
        <f t="shared" si="15"/>
        <v>682516.2745</v>
      </c>
      <c r="G46" s="29">
        <f t="shared" si="15"/>
        <v>840170.5096000001</v>
      </c>
      <c r="H46" s="29">
        <f t="shared" si="15"/>
        <v>672300.484</v>
      </c>
      <c r="I46" s="29">
        <f t="shared" si="15"/>
        <v>116220.40710000001</v>
      </c>
      <c r="J46" s="29">
        <f t="shared" si="15"/>
        <v>882289.4686</v>
      </c>
      <c r="K46" s="29">
        <f t="shared" si="15"/>
        <v>692782.9308</v>
      </c>
      <c r="L46" s="29">
        <f t="shared" si="15"/>
        <v>831618.6243999999</v>
      </c>
      <c r="M46" s="29">
        <f t="shared" si="15"/>
        <v>407305.393</v>
      </c>
      <c r="N46" s="29">
        <f t="shared" si="15"/>
        <v>224960.8237</v>
      </c>
      <c r="O46" s="29">
        <f>SUM(B46:N46)</f>
        <v>7910077.1567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68</v>
      </c>
      <c r="B49" s="35">
        <f>SUM(B50:B63)</f>
        <v>980812.68</v>
      </c>
      <c r="C49" s="35">
        <f aca="true" t="shared" si="16" ref="C49:N49">SUM(C50:C63)</f>
        <v>747642.45</v>
      </c>
      <c r="D49" s="35">
        <f t="shared" si="16"/>
        <v>641716.99</v>
      </c>
      <c r="E49" s="35">
        <f t="shared" si="16"/>
        <v>189740.12</v>
      </c>
      <c r="F49" s="35">
        <f t="shared" si="16"/>
        <v>682516.27</v>
      </c>
      <c r="G49" s="35">
        <f t="shared" si="16"/>
        <v>840170.51</v>
      </c>
      <c r="H49" s="35">
        <f t="shared" si="16"/>
        <v>672300.48</v>
      </c>
      <c r="I49" s="35">
        <f t="shared" si="16"/>
        <v>116220.41</v>
      </c>
      <c r="J49" s="35">
        <f t="shared" si="16"/>
        <v>882289.46</v>
      </c>
      <c r="K49" s="35">
        <f t="shared" si="16"/>
        <v>692782.93</v>
      </c>
      <c r="L49" s="35">
        <f t="shared" si="16"/>
        <v>831618.62</v>
      </c>
      <c r="M49" s="35">
        <f t="shared" si="16"/>
        <v>407305.39</v>
      </c>
      <c r="N49" s="35">
        <f t="shared" si="16"/>
        <v>224960.82</v>
      </c>
      <c r="O49" s="29">
        <f>SUM(O50:O63)</f>
        <v>7910077.13</v>
      </c>
      <c r="Q49" s="64"/>
    </row>
    <row r="50" spans="1:18" ht="18.75" customHeight="1">
      <c r="A50" s="17" t="s">
        <v>39</v>
      </c>
      <c r="B50" s="35">
        <v>189962.42</v>
      </c>
      <c r="C50" s="35">
        <v>209281.61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399244.03</v>
      </c>
      <c r="P50"/>
      <c r="Q50" s="64"/>
      <c r="R50" s="65"/>
    </row>
    <row r="51" spans="1:16" ht="18.75" customHeight="1">
      <c r="A51" s="17" t="s">
        <v>40</v>
      </c>
      <c r="B51" s="35">
        <v>790850.26</v>
      </c>
      <c r="C51" s="35">
        <v>538360.84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1329211.1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641716.99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641716.99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189740.12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189740.12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682516.27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682516.27</v>
      </c>
      <c r="S54"/>
    </row>
    <row r="55" spans="1:20" ht="18.75" customHeight="1">
      <c r="A55" s="17" t="s">
        <v>69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840170.51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840170.51</v>
      </c>
      <c r="T55"/>
    </row>
    <row r="56" spans="1:21" ht="18.75" customHeight="1">
      <c r="A56" s="17" t="s">
        <v>73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672300.48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672300.48</v>
      </c>
      <c r="U56"/>
    </row>
    <row r="57" spans="1:21" ht="18.75" customHeight="1">
      <c r="A57" s="17" t="s">
        <v>70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116220.41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116220.41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882289.46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882289.46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692782.93</v>
      </c>
      <c r="L59" s="34">
        <v>0</v>
      </c>
      <c r="M59" s="34">
        <v>0</v>
      </c>
      <c r="N59" s="34">
        <v>0</v>
      </c>
      <c r="O59" s="29">
        <f t="shared" si="17"/>
        <v>692782.93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831618.62</v>
      </c>
      <c r="M60" s="34">
        <v>0</v>
      </c>
      <c r="N60" s="34">
        <v>0</v>
      </c>
      <c r="O60" s="26">
        <f t="shared" si="17"/>
        <v>831618.62</v>
      </c>
      <c r="X60"/>
    </row>
    <row r="61" spans="1:25" ht="18.75" customHeight="1">
      <c r="A61" s="17" t="s">
        <v>71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407305.39</v>
      </c>
      <c r="N61" s="34">
        <v>0</v>
      </c>
      <c r="O61" s="29">
        <f t="shared" si="17"/>
        <v>407305.39</v>
      </c>
      <c r="Y61"/>
    </row>
    <row r="62" spans="1:26" ht="18.75" customHeight="1">
      <c r="A62" s="17" t="s">
        <v>72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224960.82</v>
      </c>
      <c r="O62" s="26">
        <f t="shared" si="17"/>
        <v>224960.82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91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74</v>
      </c>
      <c r="B67" s="42">
        <v>2.453390979310663</v>
      </c>
      <c r="C67" s="42">
        <v>2.6098675118429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75</v>
      </c>
      <c r="B68" s="42">
        <v>2.130489995082037</v>
      </c>
      <c r="C68" s="42">
        <v>2.1951000060112906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76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77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78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79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80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86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81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82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83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84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2019-02-15T16:41:50Z</dcterms:modified>
  <cp:category/>
  <cp:version/>
  <cp:contentType/>
  <cp:contentStatus/>
</cp:coreProperties>
</file>