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<sst xmlns="http://schemas.openxmlformats.org/spreadsheetml/2006/main" count="99" uniqueCount="97">
  <si>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</si>
  <si>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</si>
  <si>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</si>
  <si>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</si>
  <si>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</si>
  <si>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</si>
  <si>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</si>
  <si>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</si>
  <si>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</si>
  <si>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</si>
  <si>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</si>
  <si>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</si>
  <si>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</si>
  <si>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</si>
  <si>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</si>
  <si>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</si>
  <si>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</si>
  <si>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</si>
  <si>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</si>
  <si>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</si>
  <si>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</si>
  <si>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</si>
  <si>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</si>
  <si>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</si>
  <si>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</si>
  <si>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</si>
  <si>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</si>
  <si>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</si>
  <si>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</si>
  <si>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</si>
  <si>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</si>
  <si>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</si>
  <si>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</si>
  <si>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</si>
  <si>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</si>
  <si>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</si>
  <si>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</si>
  <si>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</si>
  <si>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</si>
  <si>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</si>
  <si>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</si>
  <si>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</si>
  <si>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</si>
  <si>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</si>
  <si>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</si>
  <si>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</si>
  <si>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</si>
  <si>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</si>
  <si>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</si>
  <si>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</si>
  <si>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</si>
  <si>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</si>
  <si>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</si>
  <si>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</si>
  <si>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</si>
  <si>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</si>
  <si>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</si>
  <si>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</si>
  <si>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</si>
  <si>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</si>
  <si>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</si>
  <si>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</si>
  <si>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</si>
  <si>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</si>
  <si>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</si>
  <si>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</si>
  <si>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</si>
  <si>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</si>
  <si>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</si>
  <si>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</si>
  <si>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</si>
  <si>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</si>
  <si>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</si>
  <si>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</si>
  <si>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</si>
  <si>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</si>
  <si>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</si>
  <si>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</si>
  <si>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</si>
  <si>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</si>
  <si>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</si>
  <si>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</si>
  <si>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</si>
  <si>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</si>
  <si>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</si>
  <si>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</si>
  <si>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</si>
  <si>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</si>
  <si>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</si>
  <si>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</si>
  <si>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</si>
  <si>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</si>
  <si>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</si>
  <si>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</si>
  <si>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</si>
  <si>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</si>
  <si>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05/02/19 - VENCIMENTO 12/02/19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</si>
</sst>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490580</v>
      </c>
      <c r="C7" s="10">
        <f t="shared" si="0"/>
        <v>357903</v>
      </c>
      <c r="D7" s="10">
        <f t="shared" si="0"/>
        <v>359372</v>
      </c>
      <c r="E7" s="10">
        <f t="shared" si="0"/>
        <v>67199</v>
      </c>
      <c r="F7" s="10">
        <f t="shared" si="0"/>
        <v>304913</v>
      </c>
      <c r="G7" s="10">
        <f t="shared" si="0"/>
        <v>507620</v>
      </c>
      <c r="H7" s="10">
        <f t="shared" si="0"/>
        <v>351528</v>
      </c>
      <c r="I7" s="10">
        <f t="shared" si="0"/>
        <v>65511</v>
      </c>
      <c r="J7" s="10">
        <f t="shared" si="0"/>
        <v>431125</v>
      </c>
      <c r="K7" s="10">
        <f t="shared" si="0"/>
        <v>299146</v>
      </c>
      <c r="L7" s="10">
        <f t="shared" si="0"/>
        <v>360837</v>
      </c>
      <c r="M7" s="10">
        <f t="shared" si="0"/>
        <v>142598</v>
      </c>
      <c r="N7" s="10">
        <f t="shared" si="0"/>
        <v>94927</v>
      </c>
      <c r="O7" s="10">
        <f>+O8+O18+O22</f>
        <v>3833259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237995</v>
      </c>
      <c r="C8" s="12">
        <f t="shared" si="1"/>
        <v>183139</v>
      </c>
      <c r="D8" s="12">
        <f t="shared" si="1"/>
        <v>199495</v>
      </c>
      <c r="E8" s="12">
        <f t="shared" si="1"/>
        <v>33832</v>
      </c>
      <c r="F8" s="12">
        <f t="shared" si="1"/>
        <v>157794</v>
      </c>
      <c r="G8" s="12">
        <f t="shared" si="1"/>
        <v>265244</v>
      </c>
      <c r="H8" s="12">
        <f t="shared" si="1"/>
        <v>174758</v>
      </c>
      <c r="I8" s="12">
        <f t="shared" si="1"/>
        <v>33456</v>
      </c>
      <c r="J8" s="12">
        <f t="shared" si="1"/>
        <v>230428</v>
      </c>
      <c r="K8" s="12">
        <f t="shared" si="1"/>
        <v>155118</v>
      </c>
      <c r="L8" s="12">
        <f t="shared" si="1"/>
        <v>179067</v>
      </c>
      <c r="M8" s="12">
        <f t="shared" si="1"/>
        <v>78681</v>
      </c>
      <c r="N8" s="12">
        <f t="shared" si="1"/>
        <v>55684</v>
      </c>
      <c r="O8" s="12">
        <f>SUM(B8:N8)</f>
        <v>1984691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22632</v>
      </c>
      <c r="C9" s="14">
        <v>21822</v>
      </c>
      <c r="D9" s="14">
        <v>14239</v>
      </c>
      <c r="E9" s="14">
        <v>3103</v>
      </c>
      <c r="F9" s="14">
        <v>12306</v>
      </c>
      <c r="G9" s="14">
        <v>23813</v>
      </c>
      <c r="H9" s="14">
        <v>20738</v>
      </c>
      <c r="I9" s="14">
        <v>4017</v>
      </c>
      <c r="J9" s="14">
        <v>14535</v>
      </c>
      <c r="K9" s="14">
        <v>17084</v>
      </c>
      <c r="L9" s="14">
        <v>13593</v>
      </c>
      <c r="M9" s="14">
        <v>8293</v>
      </c>
      <c r="N9" s="14">
        <v>6579</v>
      </c>
      <c r="O9" s="12">
        <f aca="true" t="shared" si="2" ref="O9:O17">SUM(B9:N9)</f>
        <v>182754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206341</v>
      </c>
      <c r="C10" s="14">
        <f>C11+C12+C13</f>
        <v>154270</v>
      </c>
      <c r="D10" s="14">
        <f>D11+D12+D13</f>
        <v>177990</v>
      </c>
      <c r="E10" s="14">
        <f>E11+E12+E13</f>
        <v>29540</v>
      </c>
      <c r="F10" s="14">
        <f aca="true" t="shared" si="3" ref="F10:N10">F11+F12+F13</f>
        <v>139042</v>
      </c>
      <c r="G10" s="14">
        <f t="shared" si="3"/>
        <v>230285</v>
      </c>
      <c r="H10" s="14">
        <f>H11+H12+H13</f>
        <v>147673</v>
      </c>
      <c r="I10" s="14">
        <f>I11+I12+I13</f>
        <v>28100</v>
      </c>
      <c r="J10" s="14">
        <f>J11+J12+J13</f>
        <v>206720</v>
      </c>
      <c r="K10" s="14">
        <f>K11+K12+K13</f>
        <v>132157</v>
      </c>
      <c r="L10" s="14">
        <f>L11+L12+L13</f>
        <v>157978</v>
      </c>
      <c r="M10" s="14">
        <f t="shared" si="3"/>
        <v>67654</v>
      </c>
      <c r="N10" s="14">
        <f t="shared" si="3"/>
        <v>47554</v>
      </c>
      <c r="O10" s="12">
        <f t="shared" si="2"/>
        <v>1725304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103932</v>
      </c>
      <c r="C11" s="14">
        <v>79114</v>
      </c>
      <c r="D11" s="14">
        <v>85497</v>
      </c>
      <c r="E11" s="14">
        <v>14791</v>
      </c>
      <c r="F11" s="14">
        <v>67777</v>
      </c>
      <c r="G11" s="14">
        <v>113947</v>
      </c>
      <c r="H11" s="14">
        <v>76020</v>
      </c>
      <c r="I11" s="14">
        <v>14646</v>
      </c>
      <c r="J11" s="14">
        <v>105119</v>
      </c>
      <c r="K11" s="14">
        <v>66499</v>
      </c>
      <c r="L11" s="14">
        <v>79157</v>
      </c>
      <c r="M11" s="14">
        <v>32885</v>
      </c>
      <c r="N11" s="14">
        <v>22511</v>
      </c>
      <c r="O11" s="12">
        <f t="shared" si="2"/>
        <v>861895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99639</v>
      </c>
      <c r="C12" s="14">
        <v>71860</v>
      </c>
      <c r="D12" s="14">
        <v>90275</v>
      </c>
      <c r="E12" s="14">
        <v>14123</v>
      </c>
      <c r="F12" s="14">
        <v>68787</v>
      </c>
      <c r="G12" s="14">
        <v>110987</v>
      </c>
      <c r="H12" s="14">
        <v>68982</v>
      </c>
      <c r="I12" s="14">
        <v>12936</v>
      </c>
      <c r="J12" s="14">
        <v>99263</v>
      </c>
      <c r="K12" s="14">
        <v>63602</v>
      </c>
      <c r="L12" s="14">
        <v>76719</v>
      </c>
      <c r="M12" s="14">
        <v>33674</v>
      </c>
      <c r="N12" s="14">
        <v>24408</v>
      </c>
      <c r="O12" s="12">
        <f t="shared" si="2"/>
        <v>835255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2770</v>
      </c>
      <c r="C13" s="14">
        <v>3296</v>
      </c>
      <c r="D13" s="14">
        <v>2218</v>
      </c>
      <c r="E13" s="14">
        <v>626</v>
      </c>
      <c r="F13" s="14">
        <v>2478</v>
      </c>
      <c r="G13" s="14">
        <v>5351</v>
      </c>
      <c r="H13" s="14">
        <v>2671</v>
      </c>
      <c r="I13" s="14">
        <v>518</v>
      </c>
      <c r="J13" s="14">
        <v>2338</v>
      </c>
      <c r="K13" s="14">
        <v>2056</v>
      </c>
      <c r="L13" s="14">
        <v>2102</v>
      </c>
      <c r="M13" s="14">
        <v>1095</v>
      </c>
      <c r="N13" s="14">
        <v>635</v>
      </c>
      <c r="O13" s="12">
        <f t="shared" si="2"/>
        <v>28154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9022</v>
      </c>
      <c r="C14" s="14">
        <f>C15+C16+C17</f>
        <v>7047</v>
      </c>
      <c r="D14" s="14">
        <f>D15+D16+D17</f>
        <v>7266</v>
      </c>
      <c r="E14" s="14">
        <f>E15+E16+E17</f>
        <v>1189</v>
      </c>
      <c r="F14" s="14">
        <f aca="true" t="shared" si="4" ref="F14:N14">F15+F16+F17</f>
        <v>6446</v>
      </c>
      <c r="G14" s="14">
        <f t="shared" si="4"/>
        <v>11146</v>
      </c>
      <c r="H14" s="14">
        <f>H15+H16+H17</f>
        <v>6347</v>
      </c>
      <c r="I14" s="14">
        <f>I15+I16+I17</f>
        <v>1339</v>
      </c>
      <c r="J14" s="14">
        <f>J15+J16+J17</f>
        <v>9173</v>
      </c>
      <c r="K14" s="14">
        <f>K15+K16+K17</f>
        <v>5877</v>
      </c>
      <c r="L14" s="14">
        <f>L15+L16+L17</f>
        <v>7496</v>
      </c>
      <c r="M14" s="14">
        <f t="shared" si="4"/>
        <v>2734</v>
      </c>
      <c r="N14" s="14">
        <f t="shared" si="4"/>
        <v>1551</v>
      </c>
      <c r="O14" s="12">
        <f t="shared" si="2"/>
        <v>76633</v>
      </c>
    </row>
    <row r="15" spans="1:26" ht="18.75" customHeight="1">
      <c r="A15" s="15" t="s">
        <v>13</v>
      </c>
      <c r="B15" s="14">
        <v>8996</v>
      </c>
      <c r="C15" s="14">
        <v>7036</v>
      </c>
      <c r="D15" s="14">
        <v>7256</v>
      </c>
      <c r="E15" s="14">
        <v>1183</v>
      </c>
      <c r="F15" s="14">
        <v>6441</v>
      </c>
      <c r="G15" s="14">
        <v>11129</v>
      </c>
      <c r="H15" s="14">
        <v>6340</v>
      </c>
      <c r="I15" s="14">
        <v>1336</v>
      </c>
      <c r="J15" s="14">
        <v>9158</v>
      </c>
      <c r="K15" s="14">
        <v>5872</v>
      </c>
      <c r="L15" s="14">
        <v>7482</v>
      </c>
      <c r="M15" s="14">
        <v>2732</v>
      </c>
      <c r="N15" s="14">
        <v>1543</v>
      </c>
      <c r="O15" s="12">
        <f t="shared" si="2"/>
        <v>76504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10</v>
      </c>
      <c r="C16" s="14">
        <v>3</v>
      </c>
      <c r="D16" s="14">
        <v>6</v>
      </c>
      <c r="E16" s="14">
        <v>2</v>
      </c>
      <c r="F16" s="14">
        <v>2</v>
      </c>
      <c r="G16" s="14">
        <v>11</v>
      </c>
      <c r="H16" s="14">
        <v>5</v>
      </c>
      <c r="I16" s="14">
        <v>2</v>
      </c>
      <c r="J16" s="14">
        <v>9</v>
      </c>
      <c r="K16" s="14">
        <v>2</v>
      </c>
      <c r="L16" s="14">
        <v>6</v>
      </c>
      <c r="M16" s="14">
        <v>1</v>
      </c>
      <c r="N16" s="14">
        <v>5</v>
      </c>
      <c r="O16" s="12">
        <f t="shared" si="2"/>
        <v>64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16</v>
      </c>
      <c r="C17" s="14">
        <v>8</v>
      </c>
      <c r="D17" s="14">
        <v>4</v>
      </c>
      <c r="E17" s="14">
        <v>4</v>
      </c>
      <c r="F17" s="14">
        <v>3</v>
      </c>
      <c r="G17" s="14">
        <v>6</v>
      </c>
      <c r="H17" s="14">
        <v>2</v>
      </c>
      <c r="I17" s="14">
        <v>1</v>
      </c>
      <c r="J17" s="14">
        <v>6</v>
      </c>
      <c r="K17" s="14">
        <v>3</v>
      </c>
      <c r="L17" s="14">
        <v>8</v>
      </c>
      <c r="M17" s="14">
        <v>1</v>
      </c>
      <c r="N17" s="14">
        <v>3</v>
      </c>
      <c r="O17" s="12">
        <f t="shared" si="2"/>
        <v>65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152126</v>
      </c>
      <c r="C18" s="18">
        <f>C19+C20+C21</f>
        <v>93281</v>
      </c>
      <c r="D18" s="18">
        <f>D19+D20+D21</f>
        <v>82970</v>
      </c>
      <c r="E18" s="18">
        <f>E19+E20+E21</f>
        <v>15427</v>
      </c>
      <c r="F18" s="18">
        <f aca="true" t="shared" si="5" ref="F18:N18">F19+F20+F21</f>
        <v>74848</v>
      </c>
      <c r="G18" s="18">
        <f t="shared" si="5"/>
        <v>122293</v>
      </c>
      <c r="H18" s="18">
        <f>H19+H20+H21</f>
        <v>97754</v>
      </c>
      <c r="I18" s="18">
        <f>I19+I20+I21</f>
        <v>17571</v>
      </c>
      <c r="J18" s="18">
        <f>J19+J20+J21</f>
        <v>122642</v>
      </c>
      <c r="K18" s="18">
        <f>K19+K20+K21</f>
        <v>80963</v>
      </c>
      <c r="L18" s="18">
        <f>L19+L20+L21</f>
        <v>118984</v>
      </c>
      <c r="M18" s="18">
        <f t="shared" si="5"/>
        <v>43684</v>
      </c>
      <c r="N18" s="18">
        <f t="shared" si="5"/>
        <v>27149</v>
      </c>
      <c r="O18" s="12">
        <f aca="true" t="shared" si="6" ref="O18:O24">SUM(B18:N18)</f>
        <v>1049692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82524</v>
      </c>
      <c r="C19" s="14">
        <v>53979</v>
      </c>
      <c r="D19" s="14">
        <v>44427</v>
      </c>
      <c r="E19" s="14">
        <v>8804</v>
      </c>
      <c r="F19" s="14">
        <v>40946</v>
      </c>
      <c r="G19" s="14">
        <v>68063</v>
      </c>
      <c r="H19" s="14">
        <v>56061</v>
      </c>
      <c r="I19" s="14">
        <v>10224</v>
      </c>
      <c r="J19" s="14">
        <v>68793</v>
      </c>
      <c r="K19" s="14">
        <v>44640</v>
      </c>
      <c r="L19" s="14">
        <v>64237</v>
      </c>
      <c r="M19" s="14">
        <v>23371</v>
      </c>
      <c r="N19" s="14">
        <v>14381</v>
      </c>
      <c r="O19" s="12">
        <f t="shared" si="6"/>
        <v>580450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68213</v>
      </c>
      <c r="C20" s="14">
        <v>38083</v>
      </c>
      <c r="D20" s="14">
        <v>37682</v>
      </c>
      <c r="E20" s="14">
        <v>6382</v>
      </c>
      <c r="F20" s="14">
        <v>33077</v>
      </c>
      <c r="G20" s="14">
        <v>52321</v>
      </c>
      <c r="H20" s="14">
        <v>40627</v>
      </c>
      <c r="I20" s="14">
        <v>7173</v>
      </c>
      <c r="J20" s="14">
        <v>52783</v>
      </c>
      <c r="K20" s="14">
        <v>35434</v>
      </c>
      <c r="L20" s="14">
        <v>53666</v>
      </c>
      <c r="M20" s="14">
        <v>19861</v>
      </c>
      <c r="N20" s="14">
        <v>12519</v>
      </c>
      <c r="O20" s="12">
        <f t="shared" si="6"/>
        <v>457821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1389</v>
      </c>
      <c r="C21" s="14">
        <v>1219</v>
      </c>
      <c r="D21" s="14">
        <v>861</v>
      </c>
      <c r="E21" s="14">
        <v>241</v>
      </c>
      <c r="F21" s="14">
        <v>825</v>
      </c>
      <c r="G21" s="14">
        <v>1909</v>
      </c>
      <c r="H21" s="14">
        <v>1066</v>
      </c>
      <c r="I21" s="14">
        <v>174</v>
      </c>
      <c r="J21" s="14">
        <v>1066</v>
      </c>
      <c r="K21" s="14">
        <v>889</v>
      </c>
      <c r="L21" s="14">
        <v>1081</v>
      </c>
      <c r="M21" s="14">
        <v>452</v>
      </c>
      <c r="N21" s="14">
        <v>249</v>
      </c>
      <c r="O21" s="12">
        <f t="shared" si="6"/>
        <v>11421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100459</v>
      </c>
      <c r="C22" s="14">
        <f>C23+C24</f>
        <v>81483</v>
      </c>
      <c r="D22" s="14">
        <f>D23+D24</f>
        <v>76907</v>
      </c>
      <c r="E22" s="14">
        <f>E23+E24</f>
        <v>17940</v>
      </c>
      <c r="F22" s="14">
        <f aca="true" t="shared" si="7" ref="F22:N22">F23+F24</f>
        <v>72271</v>
      </c>
      <c r="G22" s="14">
        <f t="shared" si="7"/>
        <v>120083</v>
      </c>
      <c r="H22" s="14">
        <f>H23+H24</f>
        <v>79016</v>
      </c>
      <c r="I22" s="14">
        <f>I23+I24</f>
        <v>14484</v>
      </c>
      <c r="J22" s="14">
        <f>J23+J24</f>
        <v>78055</v>
      </c>
      <c r="K22" s="14">
        <f>K23+K24</f>
        <v>63065</v>
      </c>
      <c r="L22" s="14">
        <f>L23+L24</f>
        <v>62786</v>
      </c>
      <c r="M22" s="14">
        <f t="shared" si="7"/>
        <v>20233</v>
      </c>
      <c r="N22" s="14">
        <f t="shared" si="7"/>
        <v>12094</v>
      </c>
      <c r="O22" s="12">
        <f t="shared" si="6"/>
        <v>798876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83673</v>
      </c>
      <c r="C23" s="14">
        <v>70182</v>
      </c>
      <c r="D23" s="14">
        <v>65382</v>
      </c>
      <c r="E23" s="14">
        <v>15655</v>
      </c>
      <c r="F23" s="14">
        <v>61393</v>
      </c>
      <c r="G23" s="14">
        <v>103353</v>
      </c>
      <c r="H23" s="14">
        <v>69910</v>
      </c>
      <c r="I23" s="14">
        <v>13066</v>
      </c>
      <c r="J23" s="14">
        <v>67311</v>
      </c>
      <c r="K23" s="14">
        <v>55193</v>
      </c>
      <c r="L23" s="14">
        <v>53958</v>
      </c>
      <c r="M23" s="14">
        <v>17589</v>
      </c>
      <c r="N23" s="14">
        <v>9984</v>
      </c>
      <c r="O23" s="12">
        <f t="shared" si="6"/>
        <v>686649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16786</v>
      </c>
      <c r="C24" s="14">
        <v>11301</v>
      </c>
      <c r="D24" s="14">
        <v>11525</v>
      </c>
      <c r="E24" s="14">
        <v>2285</v>
      </c>
      <c r="F24" s="14">
        <v>10878</v>
      </c>
      <c r="G24" s="14">
        <v>16730</v>
      </c>
      <c r="H24" s="14">
        <v>9106</v>
      </c>
      <c r="I24" s="14">
        <v>1418</v>
      </c>
      <c r="J24" s="14">
        <v>10744</v>
      </c>
      <c r="K24" s="14">
        <v>7872</v>
      </c>
      <c r="L24" s="14">
        <v>8828</v>
      </c>
      <c r="M24" s="14">
        <v>2644</v>
      </c>
      <c r="N24" s="14">
        <v>2110</v>
      </c>
      <c r="O24" s="12">
        <f t="shared" si="6"/>
        <v>112227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1076863.068</v>
      </c>
      <c r="C28" s="56">
        <f aca="true" t="shared" si="8" ref="C28:N28">C29+C30</f>
        <v>830118.0942999999</v>
      </c>
      <c r="D28" s="56">
        <f t="shared" si="8"/>
        <v>716247.3004000001</v>
      </c>
      <c r="E28" s="56">
        <f t="shared" si="8"/>
        <v>198862.00069999998</v>
      </c>
      <c r="F28" s="56">
        <f t="shared" si="8"/>
        <v>697697.8995</v>
      </c>
      <c r="G28" s="56">
        <f t="shared" si="8"/>
        <v>946962.4260000001</v>
      </c>
      <c r="H28" s="56">
        <f t="shared" si="8"/>
        <v>765473.2028000001</v>
      </c>
      <c r="I28" s="56">
        <f t="shared" si="8"/>
        <v>155595.1761</v>
      </c>
      <c r="J28" s="56">
        <f t="shared" si="8"/>
        <v>951001.475</v>
      </c>
      <c r="K28" s="56">
        <f t="shared" si="8"/>
        <v>761262.9616</v>
      </c>
      <c r="L28" s="56">
        <f t="shared" si="8"/>
        <v>890183.4418</v>
      </c>
      <c r="M28" s="56">
        <f t="shared" si="8"/>
        <v>442528.577</v>
      </c>
      <c r="N28" s="56">
        <f t="shared" si="8"/>
        <v>251263.77370000002</v>
      </c>
      <c r="O28" s="56">
        <f>SUM(B28:N28)</f>
        <v>8684059.3969</v>
      </c>
      <c r="Q28" s="62"/>
    </row>
    <row r="29" spans="1:15" ht="18.75" customHeight="1">
      <c r="A29" s="54" t="s">
        <v>54</v>
      </c>
      <c r="B29" s="52">
        <f aca="true" t="shared" si="9" ref="B29:N29">B26*B7</f>
        <v>1072211.648</v>
      </c>
      <c r="C29" s="52">
        <f t="shared" si="9"/>
        <v>822496.8842999999</v>
      </c>
      <c r="D29" s="52">
        <f t="shared" si="9"/>
        <v>704620.6804000001</v>
      </c>
      <c r="E29" s="52">
        <f t="shared" si="9"/>
        <v>198862.00069999998</v>
      </c>
      <c r="F29" s="52">
        <f t="shared" si="9"/>
        <v>686511.6195</v>
      </c>
      <c r="G29" s="52">
        <f t="shared" si="9"/>
        <v>942295.006</v>
      </c>
      <c r="H29" s="52">
        <f t="shared" si="9"/>
        <v>761972.0928000001</v>
      </c>
      <c r="I29" s="52">
        <f t="shared" si="9"/>
        <v>155595.1761</v>
      </c>
      <c r="J29" s="52">
        <f t="shared" si="9"/>
        <v>937007.075</v>
      </c>
      <c r="K29" s="52">
        <f t="shared" si="9"/>
        <v>743258.1516</v>
      </c>
      <c r="L29" s="52">
        <f t="shared" si="9"/>
        <v>877339.0818</v>
      </c>
      <c r="M29" s="52">
        <f t="shared" si="9"/>
        <v>437276.767</v>
      </c>
      <c r="N29" s="52">
        <f t="shared" si="9"/>
        <v>249003.0137</v>
      </c>
      <c r="O29" s="53">
        <f>SUM(B29:N29)</f>
        <v>8588449.196899999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11186.28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12844.36</v>
      </c>
      <c r="M30" s="52">
        <v>5251.81</v>
      </c>
      <c r="N30" s="52">
        <v>2260.76</v>
      </c>
      <c r="O30" s="53">
        <f>SUM(B30:N30)</f>
        <v>95610.2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-97317.6</v>
      </c>
      <c r="C32" s="25">
        <f t="shared" si="10"/>
        <v>-93834.6</v>
      </c>
      <c r="D32" s="25">
        <f t="shared" si="10"/>
        <v>-82866.31999999999</v>
      </c>
      <c r="E32" s="25">
        <f t="shared" si="10"/>
        <v>-13342.9</v>
      </c>
      <c r="F32" s="25">
        <f t="shared" si="10"/>
        <v>-53415.8</v>
      </c>
      <c r="G32" s="25">
        <f t="shared" si="10"/>
        <v>-102895.9</v>
      </c>
      <c r="H32" s="25">
        <f t="shared" si="10"/>
        <v>-91330.2</v>
      </c>
      <c r="I32" s="25">
        <f t="shared" si="10"/>
        <v>-18773.1</v>
      </c>
      <c r="J32" s="25">
        <f t="shared" si="10"/>
        <v>-62500.5</v>
      </c>
      <c r="K32" s="25">
        <f t="shared" si="10"/>
        <v>-91466.01</v>
      </c>
      <c r="L32" s="25">
        <f t="shared" si="10"/>
        <v>-58449.9</v>
      </c>
      <c r="M32" s="25">
        <f t="shared" si="10"/>
        <v>-35659.9</v>
      </c>
      <c r="N32" s="25">
        <f t="shared" si="10"/>
        <v>-28289.7</v>
      </c>
      <c r="O32" s="25">
        <f t="shared" si="10"/>
        <v>-830142.43</v>
      </c>
    </row>
    <row r="33" spans="1:15" ht="18.75" customHeight="1">
      <c r="A33" s="17" t="s">
        <v>55</v>
      </c>
      <c r="B33" s="26">
        <f>+B34</f>
        <v>-97317.6</v>
      </c>
      <c r="C33" s="26">
        <f aca="true" t="shared" si="11" ref="C33:O33">+C34</f>
        <v>-93834.6</v>
      </c>
      <c r="D33" s="26">
        <f t="shared" si="11"/>
        <v>-61227.7</v>
      </c>
      <c r="E33" s="26">
        <f t="shared" si="11"/>
        <v>-13342.9</v>
      </c>
      <c r="F33" s="26">
        <f t="shared" si="11"/>
        <v>-52915.8</v>
      </c>
      <c r="G33" s="26">
        <f t="shared" si="11"/>
        <v>-102395.9</v>
      </c>
      <c r="H33" s="26">
        <f t="shared" si="11"/>
        <v>-89173.4</v>
      </c>
      <c r="I33" s="26">
        <f t="shared" si="11"/>
        <v>-17273.1</v>
      </c>
      <c r="J33" s="26">
        <f t="shared" si="11"/>
        <v>-62500.5</v>
      </c>
      <c r="K33" s="26">
        <f t="shared" si="11"/>
        <v>-73461.2</v>
      </c>
      <c r="L33" s="26">
        <f t="shared" si="11"/>
        <v>-58449.9</v>
      </c>
      <c r="M33" s="26">
        <f t="shared" si="11"/>
        <v>-35659.9</v>
      </c>
      <c r="N33" s="26">
        <f t="shared" si="11"/>
        <v>-28289.7</v>
      </c>
      <c r="O33" s="26">
        <f t="shared" si="11"/>
        <v>-785842.2</v>
      </c>
    </row>
    <row r="34" spans="1:26" ht="18.75" customHeight="1">
      <c r="A34" s="13" t="s">
        <v>56</v>
      </c>
      <c r="B34" s="20">
        <f>ROUND(-B9*$D$3,2)</f>
        <v>-97317.6</v>
      </c>
      <c r="C34" s="20">
        <f>ROUND(-C9*$D$3,2)</f>
        <v>-93834.6</v>
      </c>
      <c r="D34" s="20">
        <f>ROUND(-D9*$D$3,2)</f>
        <v>-61227.7</v>
      </c>
      <c r="E34" s="20">
        <f>ROUND(-E9*$D$3,2)</f>
        <v>-13342.9</v>
      </c>
      <c r="F34" s="20">
        <f aca="true" t="shared" si="12" ref="F34:N34">ROUND(-F9*$D$3,2)</f>
        <v>-52915.8</v>
      </c>
      <c r="G34" s="20">
        <f t="shared" si="12"/>
        <v>-102395.9</v>
      </c>
      <c r="H34" s="20">
        <f t="shared" si="12"/>
        <v>-89173.4</v>
      </c>
      <c r="I34" s="20">
        <f>ROUND(-I9*$D$3,2)</f>
        <v>-17273.1</v>
      </c>
      <c r="J34" s="20">
        <f>ROUND(-J9*$D$3,2)</f>
        <v>-62500.5</v>
      </c>
      <c r="K34" s="20">
        <f>ROUND(-K9*$D$3,2)</f>
        <v>-73461.2</v>
      </c>
      <c r="L34" s="20">
        <f>ROUND(-L9*$D$3,2)</f>
        <v>-58449.9</v>
      </c>
      <c r="M34" s="20">
        <f t="shared" si="12"/>
        <v>-35659.9</v>
      </c>
      <c r="N34" s="20">
        <f t="shared" si="12"/>
        <v>-28289.7</v>
      </c>
      <c r="O34" s="44">
        <f aca="true" t="shared" si="13" ref="O34:O45">SUM(B34:N34)</f>
        <v>-785842.2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-21638.62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-2156.8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-26295.42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-500-21138.62</f>
        <v>-21638.62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-24138.62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-2156.8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-2156.8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-30828.03</v>
      </c>
      <c r="L44" s="24">
        <v>0</v>
      </c>
      <c r="M44" s="24">
        <v>0</v>
      </c>
      <c r="N44" s="24">
        <v>0</v>
      </c>
      <c r="O44" s="20">
        <f t="shared" si="13"/>
        <v>-30828.03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-12823.22</v>
      </c>
      <c r="L45" s="24">
        <v>0</v>
      </c>
      <c r="M45" s="24">
        <v>0</v>
      </c>
      <c r="N45" s="24">
        <v>0</v>
      </c>
      <c r="O45" s="20">
        <f t="shared" si="13"/>
        <v>-12823.22</v>
      </c>
    </row>
    <row r="46" spans="1:26" ht="15.75">
      <c r="A46" s="2" t="s">
        <v>67</v>
      </c>
      <c r="B46" s="29">
        <f aca="true" t="shared" si="15" ref="B46:N46">+B28+B32</f>
        <v>979545.468</v>
      </c>
      <c r="C46" s="29">
        <f t="shared" si="15"/>
        <v>736283.4942999999</v>
      </c>
      <c r="D46" s="29">
        <f t="shared" si="15"/>
        <v>633380.9804000001</v>
      </c>
      <c r="E46" s="29">
        <f t="shared" si="15"/>
        <v>185519.10069999998</v>
      </c>
      <c r="F46" s="29">
        <f t="shared" si="15"/>
        <v>644282.0995</v>
      </c>
      <c r="G46" s="29">
        <f t="shared" si="15"/>
        <v>844066.5260000001</v>
      </c>
      <c r="H46" s="29">
        <f t="shared" si="15"/>
        <v>674143.0028000001</v>
      </c>
      <c r="I46" s="29">
        <f t="shared" si="15"/>
        <v>136822.0761</v>
      </c>
      <c r="J46" s="29">
        <f t="shared" si="15"/>
        <v>888500.975</v>
      </c>
      <c r="K46" s="29">
        <f t="shared" si="15"/>
        <v>669796.9516</v>
      </c>
      <c r="L46" s="29">
        <f t="shared" si="15"/>
        <v>831733.5418</v>
      </c>
      <c r="M46" s="29">
        <f t="shared" si="15"/>
        <v>406868.67699999997</v>
      </c>
      <c r="N46" s="29">
        <f t="shared" si="15"/>
        <v>222974.0737</v>
      </c>
      <c r="O46" s="29">
        <f>SUM(B46:N46)</f>
        <v>7853916.966899999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979545.46</v>
      </c>
      <c r="C49" s="35">
        <f aca="true" t="shared" si="16" ref="C49:N49">SUM(C50:C63)</f>
        <v>736283.5</v>
      </c>
      <c r="D49" s="35">
        <f t="shared" si="16"/>
        <v>633380.98</v>
      </c>
      <c r="E49" s="35">
        <f t="shared" si="16"/>
        <v>185519.1</v>
      </c>
      <c r="F49" s="35">
        <f t="shared" si="16"/>
        <v>644282.1</v>
      </c>
      <c r="G49" s="35">
        <f t="shared" si="16"/>
        <v>844066.53</v>
      </c>
      <c r="H49" s="35">
        <f t="shared" si="16"/>
        <v>674143</v>
      </c>
      <c r="I49" s="35">
        <f t="shared" si="16"/>
        <v>136822.08</v>
      </c>
      <c r="J49" s="35">
        <f t="shared" si="16"/>
        <v>888500.98</v>
      </c>
      <c r="K49" s="35">
        <f t="shared" si="16"/>
        <v>669796.95</v>
      </c>
      <c r="L49" s="35">
        <f t="shared" si="16"/>
        <v>831733.54</v>
      </c>
      <c r="M49" s="35">
        <f t="shared" si="16"/>
        <v>406868.68</v>
      </c>
      <c r="N49" s="35">
        <f t="shared" si="16"/>
        <v>222974.07</v>
      </c>
      <c r="O49" s="29">
        <f>SUM(O50:O63)</f>
        <v>7853916.970000001</v>
      </c>
      <c r="Q49" s="64"/>
    </row>
    <row r="50" spans="1:18" ht="18.75" customHeight="1">
      <c r="A50" s="17" t="s">
        <v>39</v>
      </c>
      <c r="B50" s="35">
        <v>192671.43</v>
      </c>
      <c r="C50" s="35">
        <v>204093.38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396764.81</v>
      </c>
      <c r="P50"/>
      <c r="Q50" s="64"/>
      <c r="R50" s="65"/>
    </row>
    <row r="51" spans="1:16" ht="18.75" customHeight="1">
      <c r="A51" s="17" t="s">
        <v>40</v>
      </c>
      <c r="B51" s="35">
        <v>786874.03</v>
      </c>
      <c r="C51" s="35">
        <v>532190.12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1319064.15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633380.98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633380.98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185519.1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185519.1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644282.1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644282.1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844066.53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844066.53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674143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674143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136822.08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136822.08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888500.98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888500.98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669796.95</v>
      </c>
      <c r="L59" s="34">
        <v>0</v>
      </c>
      <c r="M59" s="34">
        <v>0</v>
      </c>
      <c r="N59" s="34">
        <v>0</v>
      </c>
      <c r="O59" s="29">
        <f t="shared" si="17"/>
        <v>669796.95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831733.54</v>
      </c>
      <c r="M60" s="34">
        <v>0</v>
      </c>
      <c r="N60" s="34">
        <v>0</v>
      </c>
      <c r="O60" s="26">
        <f t="shared" si="17"/>
        <v>831733.54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406868.68</v>
      </c>
      <c r="N61" s="34">
        <v>0</v>
      </c>
      <c r="O61" s="29">
        <f t="shared" si="17"/>
        <v>406868.68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222974.07</v>
      </c>
      <c r="O62" s="26">
        <f t="shared" si="17"/>
        <v>222974.07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2.447938973426823</v>
      </c>
      <c r="C67" s="42">
        <v>2.6160133390817424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2.130489991438705</v>
      </c>
      <c r="C68" s="42">
        <v>2.1951000131320497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2019-02-11T13:42:54Z</dcterms:modified>
  <cp:category/>
  <cp:version/>
  <cp:contentType/>
  <cp:contentStatus/>
</cp:coreProperties>
</file>