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<sst xmlns="http://schemas.openxmlformats.org/spreadsheetml/2006/main" count="99" uniqueCount="97">
  <si>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</si>
  <si>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</si>
  <si>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</si>
  <si>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</si>
  <si>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</si>
  <si>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</si>
  <si>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</si>
  <si>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</si>
  <si>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</si>
  <si>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</si>
  <si>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</si>
  <si>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</si>
  <si>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</si>
  <si>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</si>
  <si>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</si>
  <si>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</si>
  <si>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</si>
  <si>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</si>
  <si>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</si>
  <si>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</si>
  <si>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</si>
  <si>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</si>
  <si>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</si>
  <si>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</si>
  <si>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</si>
  <si>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</si>
  <si>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</si>
  <si>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</si>
  <si>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</si>
  <si>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</si>
  <si>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</si>
  <si>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</si>
  <si>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</si>
  <si>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</si>
  <si>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</si>
  <si>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</si>
  <si>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</si>
  <si>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</si>
  <si>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</si>
  <si>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</si>
  <si>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</si>
  <si>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</si>
  <si>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</si>
  <si>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</si>
  <si>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</si>
  <si>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</si>
  <si>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</si>
  <si>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</si>
  <si>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</si>
  <si>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</si>
  <si>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</si>
  <si>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</si>
  <si>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</si>
  <si>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</si>
  <si>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</si>
  <si>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</si>
  <si>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</si>
  <si>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</si>
  <si>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</si>
  <si>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</si>
  <si>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</si>
  <si>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</si>
  <si>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</si>
  <si>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</si>
  <si>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</si>
  <si>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</si>
  <si>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</si>
  <si>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</si>
  <si>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</si>
  <si>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</si>
  <si>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</si>
  <si>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</si>
  <si>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</si>
  <si>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</si>
  <si>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</si>
  <si>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</si>
  <si>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</si>
  <si>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</si>
  <si>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</si>
  <si>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</si>
  <si>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</si>
  <si>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</si>
  <si>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</si>
  <si>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</si>
  <si>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</si>
  <si>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</si>
  <si>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</si>
  <si>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</si>
  <si>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</si>
  <si>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</si>
  <si>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</si>
  <si>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</si>
  <si>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</si>
  <si>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</si>
  <si>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</si>
  <si>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</si>
  <si>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04/02/19 - VENCIMENTO 11/02/19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</si>
</sst>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449145</v>
      </c>
      <c r="C7" s="10">
        <f t="shared" si="0"/>
        <v>322485</v>
      </c>
      <c r="D7" s="10">
        <f t="shared" si="0"/>
        <v>323288</v>
      </c>
      <c r="E7" s="10">
        <f t="shared" si="0"/>
        <v>58286</v>
      </c>
      <c r="F7" s="10">
        <f t="shared" si="0"/>
        <v>260455</v>
      </c>
      <c r="G7" s="10">
        <f t="shared" si="0"/>
        <v>458495</v>
      </c>
      <c r="H7" s="10">
        <f t="shared" si="0"/>
        <v>316707</v>
      </c>
      <c r="I7" s="10">
        <f t="shared" si="0"/>
        <v>51880</v>
      </c>
      <c r="J7" s="10">
        <f t="shared" si="0"/>
        <v>349974</v>
      </c>
      <c r="K7" s="10">
        <f t="shared" si="0"/>
        <v>278329</v>
      </c>
      <c r="L7" s="10">
        <f t="shared" si="0"/>
        <v>325513</v>
      </c>
      <c r="M7" s="10">
        <f t="shared" si="0"/>
        <v>130101</v>
      </c>
      <c r="N7" s="10">
        <f t="shared" si="0"/>
        <v>87616</v>
      </c>
      <c r="O7" s="10">
        <f>+O8+O18+O22</f>
        <v>3412274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223834</v>
      </c>
      <c r="C8" s="12">
        <f t="shared" si="1"/>
        <v>170133</v>
      </c>
      <c r="D8" s="12">
        <f t="shared" si="1"/>
        <v>185049</v>
      </c>
      <c r="E8" s="12">
        <f t="shared" si="1"/>
        <v>30409</v>
      </c>
      <c r="F8" s="12">
        <f t="shared" si="1"/>
        <v>139597</v>
      </c>
      <c r="G8" s="12">
        <f t="shared" si="1"/>
        <v>247459</v>
      </c>
      <c r="H8" s="12">
        <f t="shared" si="1"/>
        <v>162678</v>
      </c>
      <c r="I8" s="12">
        <f t="shared" si="1"/>
        <v>27293</v>
      </c>
      <c r="J8" s="12">
        <f t="shared" si="1"/>
        <v>189485</v>
      </c>
      <c r="K8" s="12">
        <f t="shared" si="1"/>
        <v>147158</v>
      </c>
      <c r="L8" s="12">
        <f t="shared" si="1"/>
        <v>164976</v>
      </c>
      <c r="M8" s="12">
        <f t="shared" si="1"/>
        <v>73226</v>
      </c>
      <c r="N8" s="12">
        <f t="shared" si="1"/>
        <v>52515</v>
      </c>
      <c r="O8" s="12">
        <f>SUM(B8:N8)</f>
        <v>1813812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23645</v>
      </c>
      <c r="C9" s="14">
        <v>21835</v>
      </c>
      <c r="D9" s="14">
        <v>14442</v>
      </c>
      <c r="E9" s="14">
        <v>2891</v>
      </c>
      <c r="F9" s="14">
        <v>12168</v>
      </c>
      <c r="G9" s="14">
        <v>24309</v>
      </c>
      <c r="H9" s="14">
        <v>21161</v>
      </c>
      <c r="I9" s="14">
        <v>3262</v>
      </c>
      <c r="J9" s="14">
        <v>13739</v>
      </c>
      <c r="K9" s="14">
        <v>17922</v>
      </c>
      <c r="L9" s="14">
        <v>13932</v>
      </c>
      <c r="M9" s="14">
        <v>8338</v>
      </c>
      <c r="N9" s="14">
        <v>6600</v>
      </c>
      <c r="O9" s="12">
        <f aca="true" t="shared" si="2" ref="O9:O17">SUM(B9:N9)</f>
        <v>184244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191720</v>
      </c>
      <c r="C10" s="14">
        <f>C11+C12+C13</f>
        <v>141972</v>
      </c>
      <c r="D10" s="14">
        <f>D11+D12+D13</f>
        <v>163775</v>
      </c>
      <c r="E10" s="14">
        <f>E11+E12+E13</f>
        <v>26391</v>
      </c>
      <c r="F10" s="14">
        <f aca="true" t="shared" si="3" ref="F10:N10">F11+F12+F13</f>
        <v>121779</v>
      </c>
      <c r="G10" s="14">
        <f t="shared" si="3"/>
        <v>212737</v>
      </c>
      <c r="H10" s="14">
        <f>H11+H12+H13</f>
        <v>135559</v>
      </c>
      <c r="I10" s="14">
        <f>I11+I12+I13</f>
        <v>22973</v>
      </c>
      <c r="J10" s="14">
        <f>J11+J12+J13</f>
        <v>168011</v>
      </c>
      <c r="K10" s="14">
        <f>K11+K12+K13</f>
        <v>123713</v>
      </c>
      <c r="L10" s="14">
        <f>L11+L12+L13</f>
        <v>144128</v>
      </c>
      <c r="M10" s="14">
        <f t="shared" si="3"/>
        <v>62453</v>
      </c>
      <c r="N10" s="14">
        <f t="shared" si="3"/>
        <v>44422</v>
      </c>
      <c r="O10" s="12">
        <f t="shared" si="2"/>
        <v>1559633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95515</v>
      </c>
      <c r="C11" s="14">
        <v>72053</v>
      </c>
      <c r="D11" s="14">
        <v>77860</v>
      </c>
      <c r="E11" s="14">
        <v>13161</v>
      </c>
      <c r="F11" s="14">
        <v>58920</v>
      </c>
      <c r="G11" s="14">
        <v>104711</v>
      </c>
      <c r="H11" s="14">
        <v>68896</v>
      </c>
      <c r="I11" s="14">
        <v>11707</v>
      </c>
      <c r="J11" s="14">
        <v>84025</v>
      </c>
      <c r="K11" s="14">
        <v>61412</v>
      </c>
      <c r="L11" s="14">
        <v>71994</v>
      </c>
      <c r="M11" s="14">
        <v>30399</v>
      </c>
      <c r="N11" s="14">
        <v>20818</v>
      </c>
      <c r="O11" s="12">
        <f t="shared" si="2"/>
        <v>771471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94116</v>
      </c>
      <c r="C12" s="14">
        <v>67297</v>
      </c>
      <c r="D12" s="14">
        <v>84229</v>
      </c>
      <c r="E12" s="14">
        <v>12770</v>
      </c>
      <c r="F12" s="14">
        <v>61014</v>
      </c>
      <c r="G12" s="14">
        <v>103897</v>
      </c>
      <c r="H12" s="14">
        <v>64705</v>
      </c>
      <c r="I12" s="14">
        <v>10907</v>
      </c>
      <c r="J12" s="14">
        <v>82231</v>
      </c>
      <c r="K12" s="14">
        <v>60602</v>
      </c>
      <c r="L12" s="14">
        <v>70519</v>
      </c>
      <c r="M12" s="14">
        <v>31180</v>
      </c>
      <c r="N12" s="14">
        <v>23103</v>
      </c>
      <c r="O12" s="12">
        <f t="shared" si="2"/>
        <v>766570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2089</v>
      </c>
      <c r="C13" s="14">
        <v>2622</v>
      </c>
      <c r="D13" s="14">
        <v>1686</v>
      </c>
      <c r="E13" s="14">
        <v>460</v>
      </c>
      <c r="F13" s="14">
        <v>1845</v>
      </c>
      <c r="G13" s="14">
        <v>4129</v>
      </c>
      <c r="H13" s="14">
        <v>1958</v>
      </c>
      <c r="I13" s="14">
        <v>359</v>
      </c>
      <c r="J13" s="14">
        <v>1755</v>
      </c>
      <c r="K13" s="14">
        <v>1699</v>
      </c>
      <c r="L13" s="14">
        <v>1615</v>
      </c>
      <c r="M13" s="14">
        <v>874</v>
      </c>
      <c r="N13" s="14">
        <v>501</v>
      </c>
      <c r="O13" s="12">
        <f t="shared" si="2"/>
        <v>21592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8469</v>
      </c>
      <c r="C14" s="14">
        <f>C15+C16+C17</f>
        <v>6326</v>
      </c>
      <c r="D14" s="14">
        <f>D15+D16+D17</f>
        <v>6832</v>
      </c>
      <c r="E14" s="14">
        <f>E15+E16+E17</f>
        <v>1127</v>
      </c>
      <c r="F14" s="14">
        <f aca="true" t="shared" si="4" ref="F14:N14">F15+F16+F17</f>
        <v>5650</v>
      </c>
      <c r="G14" s="14">
        <f t="shared" si="4"/>
        <v>10413</v>
      </c>
      <c r="H14" s="14">
        <f>H15+H16+H17</f>
        <v>5958</v>
      </c>
      <c r="I14" s="14">
        <f>I15+I16+I17</f>
        <v>1058</v>
      </c>
      <c r="J14" s="14">
        <f>J15+J16+J17</f>
        <v>7735</v>
      </c>
      <c r="K14" s="14">
        <f>K15+K16+K17</f>
        <v>5523</v>
      </c>
      <c r="L14" s="14">
        <f>L15+L16+L17</f>
        <v>6916</v>
      </c>
      <c r="M14" s="14">
        <f t="shared" si="4"/>
        <v>2435</v>
      </c>
      <c r="N14" s="14">
        <f t="shared" si="4"/>
        <v>1493</v>
      </c>
      <c r="O14" s="12">
        <f t="shared" si="2"/>
        <v>69935</v>
      </c>
    </row>
    <row r="15" spans="1:26" ht="18.75" customHeight="1">
      <c r="A15" s="15" t="s">
        <v>13</v>
      </c>
      <c r="B15" s="14">
        <v>8454</v>
      </c>
      <c r="C15" s="14">
        <v>6311</v>
      </c>
      <c r="D15" s="14">
        <v>6827</v>
      </c>
      <c r="E15" s="14">
        <v>1121</v>
      </c>
      <c r="F15" s="14">
        <v>5641</v>
      </c>
      <c r="G15" s="14">
        <v>10399</v>
      </c>
      <c r="H15" s="14">
        <v>5945</v>
      </c>
      <c r="I15" s="14">
        <v>1055</v>
      </c>
      <c r="J15" s="14">
        <v>7722</v>
      </c>
      <c r="K15" s="14">
        <v>5520</v>
      </c>
      <c r="L15" s="14">
        <v>6908</v>
      </c>
      <c r="M15" s="14">
        <v>2432</v>
      </c>
      <c r="N15" s="14">
        <v>1488</v>
      </c>
      <c r="O15" s="12">
        <f t="shared" si="2"/>
        <v>69823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3</v>
      </c>
      <c r="D16" s="14">
        <v>3</v>
      </c>
      <c r="E16" s="14">
        <v>2</v>
      </c>
      <c r="F16" s="14">
        <v>3</v>
      </c>
      <c r="G16" s="14">
        <v>8</v>
      </c>
      <c r="H16" s="14">
        <v>2</v>
      </c>
      <c r="I16" s="14">
        <v>3</v>
      </c>
      <c r="J16" s="14">
        <v>11</v>
      </c>
      <c r="K16" s="14">
        <v>2</v>
      </c>
      <c r="L16" s="14">
        <v>5</v>
      </c>
      <c r="M16" s="14">
        <v>2</v>
      </c>
      <c r="N16" s="14">
        <v>3</v>
      </c>
      <c r="O16" s="12">
        <f t="shared" si="2"/>
        <v>56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6</v>
      </c>
      <c r="C17" s="14">
        <v>12</v>
      </c>
      <c r="D17" s="14">
        <v>2</v>
      </c>
      <c r="E17" s="14">
        <v>4</v>
      </c>
      <c r="F17" s="14">
        <v>6</v>
      </c>
      <c r="G17" s="14">
        <v>6</v>
      </c>
      <c r="H17" s="14">
        <v>11</v>
      </c>
      <c r="I17" s="14">
        <v>0</v>
      </c>
      <c r="J17" s="14">
        <v>2</v>
      </c>
      <c r="K17" s="14">
        <v>1</v>
      </c>
      <c r="L17" s="14">
        <v>3</v>
      </c>
      <c r="M17" s="14">
        <v>1</v>
      </c>
      <c r="N17" s="14">
        <v>2</v>
      </c>
      <c r="O17" s="12">
        <f t="shared" si="2"/>
        <v>56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140626</v>
      </c>
      <c r="C18" s="18">
        <f>C19+C20+C21</f>
        <v>85284</v>
      </c>
      <c r="D18" s="18">
        <f>D19+D20+D21</f>
        <v>75447</v>
      </c>
      <c r="E18" s="18">
        <f>E19+E20+E21</f>
        <v>13425</v>
      </c>
      <c r="F18" s="18">
        <f aca="true" t="shared" si="5" ref="F18:N18">F19+F20+F21</f>
        <v>64366</v>
      </c>
      <c r="G18" s="18">
        <f t="shared" si="5"/>
        <v>110877</v>
      </c>
      <c r="H18" s="18">
        <f>H19+H20+H21</f>
        <v>88406</v>
      </c>
      <c r="I18" s="18">
        <f>I19+I20+I21</f>
        <v>13949</v>
      </c>
      <c r="J18" s="18">
        <f>J19+J20+J21</f>
        <v>99988</v>
      </c>
      <c r="K18" s="18">
        <f>K19+K20+K21</f>
        <v>76446</v>
      </c>
      <c r="L18" s="18">
        <f>L19+L20+L21</f>
        <v>108672</v>
      </c>
      <c r="M18" s="18">
        <f t="shared" si="5"/>
        <v>39899</v>
      </c>
      <c r="N18" s="18">
        <f t="shared" si="5"/>
        <v>24615</v>
      </c>
      <c r="O18" s="12">
        <f aca="true" t="shared" si="6" ref="O18:O24">SUM(B18:N18)</f>
        <v>942000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76079</v>
      </c>
      <c r="C19" s="14">
        <v>48951</v>
      </c>
      <c r="D19" s="14">
        <v>39664</v>
      </c>
      <c r="E19" s="14">
        <v>7636</v>
      </c>
      <c r="F19" s="14">
        <v>34895</v>
      </c>
      <c r="G19" s="14">
        <v>61072</v>
      </c>
      <c r="H19" s="14">
        <v>50113</v>
      </c>
      <c r="I19" s="14">
        <v>8071</v>
      </c>
      <c r="J19" s="14">
        <v>54674</v>
      </c>
      <c r="K19" s="14">
        <v>41776</v>
      </c>
      <c r="L19" s="14">
        <v>58744</v>
      </c>
      <c r="M19" s="14">
        <v>21710</v>
      </c>
      <c r="N19" s="14">
        <v>12893</v>
      </c>
      <c r="O19" s="12">
        <f t="shared" si="6"/>
        <v>516278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63469</v>
      </c>
      <c r="C20" s="14">
        <v>35430</v>
      </c>
      <c r="D20" s="14">
        <v>35131</v>
      </c>
      <c r="E20" s="14">
        <v>5619</v>
      </c>
      <c r="F20" s="14">
        <v>28860</v>
      </c>
      <c r="G20" s="14">
        <v>48335</v>
      </c>
      <c r="H20" s="14">
        <v>37518</v>
      </c>
      <c r="I20" s="14">
        <v>5781</v>
      </c>
      <c r="J20" s="14">
        <v>44511</v>
      </c>
      <c r="K20" s="14">
        <v>33975</v>
      </c>
      <c r="L20" s="14">
        <v>49112</v>
      </c>
      <c r="M20" s="14">
        <v>17833</v>
      </c>
      <c r="N20" s="14">
        <v>11535</v>
      </c>
      <c r="O20" s="12">
        <f t="shared" si="6"/>
        <v>417109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1078</v>
      </c>
      <c r="C21" s="14">
        <v>903</v>
      </c>
      <c r="D21" s="14">
        <v>652</v>
      </c>
      <c r="E21" s="14">
        <v>170</v>
      </c>
      <c r="F21" s="14">
        <v>611</v>
      </c>
      <c r="G21" s="14">
        <v>1470</v>
      </c>
      <c r="H21" s="14">
        <v>775</v>
      </c>
      <c r="I21" s="14">
        <v>97</v>
      </c>
      <c r="J21" s="14">
        <v>803</v>
      </c>
      <c r="K21" s="14">
        <v>695</v>
      </c>
      <c r="L21" s="14">
        <v>816</v>
      </c>
      <c r="M21" s="14">
        <v>356</v>
      </c>
      <c r="N21" s="14">
        <v>187</v>
      </c>
      <c r="O21" s="12">
        <f t="shared" si="6"/>
        <v>8613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84685</v>
      </c>
      <c r="C22" s="14">
        <f>C23+C24</f>
        <v>67068</v>
      </c>
      <c r="D22" s="14">
        <f>D23+D24</f>
        <v>62792</v>
      </c>
      <c r="E22" s="14">
        <f>E23+E24</f>
        <v>14452</v>
      </c>
      <c r="F22" s="14">
        <f aca="true" t="shared" si="7" ref="F22:N22">F23+F24</f>
        <v>56492</v>
      </c>
      <c r="G22" s="14">
        <f t="shared" si="7"/>
        <v>100159</v>
      </c>
      <c r="H22" s="14">
        <f>H23+H24</f>
        <v>65623</v>
      </c>
      <c r="I22" s="14">
        <f>I23+I24</f>
        <v>10638</v>
      </c>
      <c r="J22" s="14">
        <f>J23+J24</f>
        <v>60501</v>
      </c>
      <c r="K22" s="14">
        <f>K23+K24</f>
        <v>54725</v>
      </c>
      <c r="L22" s="14">
        <f>L23+L24</f>
        <v>51865</v>
      </c>
      <c r="M22" s="14">
        <f t="shared" si="7"/>
        <v>16976</v>
      </c>
      <c r="N22" s="14">
        <f t="shared" si="7"/>
        <v>10486</v>
      </c>
      <c r="O22" s="12">
        <f t="shared" si="6"/>
        <v>656462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71909</v>
      </c>
      <c r="C23" s="14">
        <v>58558</v>
      </c>
      <c r="D23" s="14">
        <v>53918</v>
      </c>
      <c r="E23" s="14">
        <v>12758</v>
      </c>
      <c r="F23" s="14">
        <v>48831</v>
      </c>
      <c r="G23" s="14">
        <v>87642</v>
      </c>
      <c r="H23" s="14">
        <v>58953</v>
      </c>
      <c r="I23" s="14">
        <v>9701</v>
      </c>
      <c r="J23" s="14">
        <v>53581</v>
      </c>
      <c r="K23" s="14">
        <v>48566</v>
      </c>
      <c r="L23" s="14">
        <v>45507</v>
      </c>
      <c r="M23" s="14">
        <v>15087</v>
      </c>
      <c r="N23" s="14">
        <v>8840</v>
      </c>
      <c r="O23" s="12">
        <f t="shared" si="6"/>
        <v>573851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12776</v>
      </c>
      <c r="C24" s="14">
        <v>8510</v>
      </c>
      <c r="D24" s="14">
        <v>8874</v>
      </c>
      <c r="E24" s="14">
        <v>1694</v>
      </c>
      <c r="F24" s="14">
        <v>7661</v>
      </c>
      <c r="G24" s="14">
        <v>12517</v>
      </c>
      <c r="H24" s="14">
        <v>6670</v>
      </c>
      <c r="I24" s="14">
        <v>937</v>
      </c>
      <c r="J24" s="14">
        <v>6920</v>
      </c>
      <c r="K24" s="14">
        <v>6159</v>
      </c>
      <c r="L24" s="14">
        <v>6358</v>
      </c>
      <c r="M24" s="14">
        <v>1889</v>
      </c>
      <c r="N24" s="14">
        <v>1646</v>
      </c>
      <c r="O24" s="12">
        <f t="shared" si="6"/>
        <v>82611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986302.7320000001</v>
      </c>
      <c r="C28" s="56">
        <f aca="true" t="shared" si="8" ref="C28:N28">C29+C30</f>
        <v>748723.9884999999</v>
      </c>
      <c r="D28" s="56">
        <f t="shared" si="8"/>
        <v>645497.4016</v>
      </c>
      <c r="E28" s="56">
        <f t="shared" si="8"/>
        <v>172485.7598</v>
      </c>
      <c r="F28" s="56">
        <f t="shared" si="8"/>
        <v>597600.7125</v>
      </c>
      <c r="G28" s="56">
        <f t="shared" si="8"/>
        <v>855771.6885</v>
      </c>
      <c r="H28" s="56">
        <f t="shared" si="8"/>
        <v>689995.2032</v>
      </c>
      <c r="I28" s="56">
        <f t="shared" si="8"/>
        <v>123220.18800000001</v>
      </c>
      <c r="J28" s="56">
        <f t="shared" si="8"/>
        <v>774627.8916</v>
      </c>
      <c r="K28" s="56">
        <f t="shared" si="8"/>
        <v>709541.0434000001</v>
      </c>
      <c r="L28" s="56">
        <f t="shared" si="8"/>
        <v>804296.6682</v>
      </c>
      <c r="M28" s="56">
        <f t="shared" si="8"/>
        <v>404206.5265</v>
      </c>
      <c r="N28" s="56">
        <f t="shared" si="8"/>
        <v>232086.28960000002</v>
      </c>
      <c r="O28" s="56">
        <f>SUM(B28:N28)</f>
        <v>7744356.0934</v>
      </c>
      <c r="Q28" s="62"/>
    </row>
    <row r="29" spans="1:15" ht="18.75" customHeight="1">
      <c r="A29" s="54" t="s">
        <v>54</v>
      </c>
      <c r="B29" s="52">
        <f aca="true" t="shared" si="9" ref="B29:N29">B26*B7</f>
        <v>981651.312</v>
      </c>
      <c r="C29" s="52">
        <f t="shared" si="9"/>
        <v>741102.7784999999</v>
      </c>
      <c r="D29" s="52">
        <f t="shared" si="9"/>
        <v>633870.7816</v>
      </c>
      <c r="E29" s="52">
        <f t="shared" si="9"/>
        <v>172485.7598</v>
      </c>
      <c r="F29" s="52">
        <f t="shared" si="9"/>
        <v>586414.4325</v>
      </c>
      <c r="G29" s="52">
        <f t="shared" si="9"/>
        <v>851104.2685</v>
      </c>
      <c r="H29" s="52">
        <f t="shared" si="9"/>
        <v>686494.0932</v>
      </c>
      <c r="I29" s="52">
        <f t="shared" si="9"/>
        <v>123220.18800000001</v>
      </c>
      <c r="J29" s="52">
        <f t="shared" si="9"/>
        <v>760633.4916</v>
      </c>
      <c r="K29" s="52">
        <f t="shared" si="9"/>
        <v>691536.2334</v>
      </c>
      <c r="L29" s="52">
        <f t="shared" si="9"/>
        <v>791452.3082</v>
      </c>
      <c r="M29" s="52">
        <f t="shared" si="9"/>
        <v>398954.7165</v>
      </c>
      <c r="N29" s="52">
        <f t="shared" si="9"/>
        <v>229825.5296</v>
      </c>
      <c r="O29" s="53">
        <f>SUM(B29:N29)</f>
        <v>7648745.8934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11186.28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12844.36</v>
      </c>
      <c r="M30" s="52">
        <v>5251.81</v>
      </c>
      <c r="N30" s="52">
        <v>2260.76</v>
      </c>
      <c r="O30" s="53">
        <f>SUM(B30:N30)</f>
        <v>95610.2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-101673.5</v>
      </c>
      <c r="C32" s="25">
        <f t="shared" si="10"/>
        <v>-94092.7</v>
      </c>
      <c r="D32" s="25">
        <f t="shared" si="10"/>
        <v>-81616.72</v>
      </c>
      <c r="E32" s="25">
        <f t="shared" si="10"/>
        <v>-12431.3</v>
      </c>
      <c r="F32" s="25">
        <f t="shared" si="10"/>
        <v>-52822.4</v>
      </c>
      <c r="G32" s="25">
        <f t="shared" si="10"/>
        <v>-105028.7</v>
      </c>
      <c r="H32" s="25">
        <f t="shared" si="10"/>
        <v>-90992.3</v>
      </c>
      <c r="I32" s="25">
        <f t="shared" si="10"/>
        <v>-15526.6</v>
      </c>
      <c r="J32" s="25">
        <f t="shared" si="10"/>
        <v>-59077.7</v>
      </c>
      <c r="K32" s="25">
        <f t="shared" si="10"/>
        <v>-95069.41</v>
      </c>
      <c r="L32" s="25">
        <f t="shared" si="10"/>
        <v>-59907.6</v>
      </c>
      <c r="M32" s="25">
        <f t="shared" si="10"/>
        <v>-35853.4</v>
      </c>
      <c r="N32" s="25">
        <f t="shared" si="10"/>
        <v>-28582.2</v>
      </c>
      <c r="O32" s="25">
        <f t="shared" si="10"/>
        <v>-832674.5299999999</v>
      </c>
    </row>
    <row r="33" spans="1:15" ht="18.75" customHeight="1">
      <c r="A33" s="17" t="s">
        <v>55</v>
      </c>
      <c r="B33" s="26">
        <f>+B34</f>
        <v>-101673.5</v>
      </c>
      <c r="C33" s="26">
        <f aca="true" t="shared" si="11" ref="C33:O33">+C34</f>
        <v>-93890.5</v>
      </c>
      <c r="D33" s="26">
        <f t="shared" si="11"/>
        <v>-62100.6</v>
      </c>
      <c r="E33" s="26">
        <f t="shared" si="11"/>
        <v>-12431.3</v>
      </c>
      <c r="F33" s="26">
        <f t="shared" si="11"/>
        <v>-52322.4</v>
      </c>
      <c r="G33" s="26">
        <f t="shared" si="11"/>
        <v>-104528.7</v>
      </c>
      <c r="H33" s="26">
        <f t="shared" si="11"/>
        <v>-90992.3</v>
      </c>
      <c r="I33" s="26">
        <f t="shared" si="11"/>
        <v>-14026.6</v>
      </c>
      <c r="J33" s="26">
        <f t="shared" si="11"/>
        <v>-59077.7</v>
      </c>
      <c r="K33" s="26">
        <f t="shared" si="11"/>
        <v>-77064.6</v>
      </c>
      <c r="L33" s="26">
        <f t="shared" si="11"/>
        <v>-59907.6</v>
      </c>
      <c r="M33" s="26">
        <f t="shared" si="11"/>
        <v>-35853.4</v>
      </c>
      <c r="N33" s="26">
        <f t="shared" si="11"/>
        <v>-28380</v>
      </c>
      <c r="O33" s="26">
        <f t="shared" si="11"/>
        <v>-792249.2</v>
      </c>
    </row>
    <row r="34" spans="1:26" ht="18.75" customHeight="1">
      <c r="A34" s="13" t="s">
        <v>56</v>
      </c>
      <c r="B34" s="20">
        <f>ROUND(-B9*$D$3,2)</f>
        <v>-101673.5</v>
      </c>
      <c r="C34" s="20">
        <f>ROUND(-C9*$D$3,2)</f>
        <v>-93890.5</v>
      </c>
      <c r="D34" s="20">
        <f>ROUND(-D9*$D$3,2)</f>
        <v>-62100.6</v>
      </c>
      <c r="E34" s="20">
        <f>ROUND(-E9*$D$3,2)</f>
        <v>-12431.3</v>
      </c>
      <c r="F34" s="20">
        <f aca="true" t="shared" si="12" ref="F34:N34">ROUND(-F9*$D$3,2)</f>
        <v>-52322.4</v>
      </c>
      <c r="G34" s="20">
        <f t="shared" si="12"/>
        <v>-104528.7</v>
      </c>
      <c r="H34" s="20">
        <f t="shared" si="12"/>
        <v>-90992.3</v>
      </c>
      <c r="I34" s="20">
        <f>ROUND(-I9*$D$3,2)</f>
        <v>-14026.6</v>
      </c>
      <c r="J34" s="20">
        <f>ROUND(-J9*$D$3,2)</f>
        <v>-59077.7</v>
      </c>
      <c r="K34" s="20">
        <f>ROUND(-K9*$D$3,2)</f>
        <v>-77064.6</v>
      </c>
      <c r="L34" s="20">
        <f>ROUND(-L9*$D$3,2)</f>
        <v>-59907.6</v>
      </c>
      <c r="M34" s="20">
        <f t="shared" si="12"/>
        <v>-35853.4</v>
      </c>
      <c r="N34" s="20">
        <f t="shared" si="12"/>
        <v>-28380</v>
      </c>
      <c r="O34" s="44">
        <f aca="true" t="shared" si="13" ref="O34:O45">SUM(B34:N34)</f>
        <v>-792249.2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-202.2</v>
      </c>
      <c r="D35" s="26">
        <f t="shared" si="14"/>
        <v>-19516.12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-202.2</v>
      </c>
      <c r="O35" s="26">
        <f t="shared" si="13"/>
        <v>-22420.52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-500-19016.12</f>
        <v>-19516.12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-22016.12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-202.2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-202.2</v>
      </c>
      <c r="O40" s="24">
        <f t="shared" si="13"/>
        <v>-404.4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-48832.84</v>
      </c>
      <c r="L44" s="24">
        <v>0</v>
      </c>
      <c r="M44" s="24">
        <v>0</v>
      </c>
      <c r="N44" s="24">
        <v>0</v>
      </c>
      <c r="O44" s="20">
        <f t="shared" si="13"/>
        <v>-48832.84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-30828.03</v>
      </c>
      <c r="L45" s="24">
        <v>0</v>
      </c>
      <c r="M45" s="24">
        <v>0</v>
      </c>
      <c r="N45" s="24">
        <v>0</v>
      </c>
      <c r="O45" s="20">
        <f t="shared" si="13"/>
        <v>-30828.03</v>
      </c>
    </row>
    <row r="46" spans="1:26" ht="15.75">
      <c r="A46" s="2" t="s">
        <v>67</v>
      </c>
      <c r="B46" s="29">
        <f aca="true" t="shared" si="15" ref="B46:N46">+B28+B32</f>
        <v>884629.2320000001</v>
      </c>
      <c r="C46" s="29">
        <f t="shared" si="15"/>
        <v>654631.2884999999</v>
      </c>
      <c r="D46" s="29">
        <f t="shared" si="15"/>
        <v>563880.6816</v>
      </c>
      <c r="E46" s="29">
        <f t="shared" si="15"/>
        <v>160054.4598</v>
      </c>
      <c r="F46" s="29">
        <f t="shared" si="15"/>
        <v>544778.3125</v>
      </c>
      <c r="G46" s="29">
        <f t="shared" si="15"/>
        <v>750742.9885000001</v>
      </c>
      <c r="H46" s="29">
        <f t="shared" si="15"/>
        <v>599002.9032</v>
      </c>
      <c r="I46" s="29">
        <f t="shared" si="15"/>
        <v>107693.588</v>
      </c>
      <c r="J46" s="29">
        <f t="shared" si="15"/>
        <v>715550.1916</v>
      </c>
      <c r="K46" s="29">
        <f t="shared" si="15"/>
        <v>614471.6334</v>
      </c>
      <c r="L46" s="29">
        <f t="shared" si="15"/>
        <v>744389.0682</v>
      </c>
      <c r="M46" s="29">
        <f t="shared" si="15"/>
        <v>368353.12649999995</v>
      </c>
      <c r="N46" s="29">
        <f t="shared" si="15"/>
        <v>203504.0896</v>
      </c>
      <c r="O46" s="29">
        <f>SUM(B46:N46)</f>
        <v>6911681.563399999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884629.23</v>
      </c>
      <c r="C49" s="35">
        <f aca="true" t="shared" si="16" ref="C49:N49">SUM(C50:C63)</f>
        <v>654631.29</v>
      </c>
      <c r="D49" s="35">
        <f t="shared" si="16"/>
        <v>563880.68</v>
      </c>
      <c r="E49" s="35">
        <f t="shared" si="16"/>
        <v>160054.46</v>
      </c>
      <c r="F49" s="35">
        <f t="shared" si="16"/>
        <v>544778.31</v>
      </c>
      <c r="G49" s="35">
        <f t="shared" si="16"/>
        <v>750742.99</v>
      </c>
      <c r="H49" s="35">
        <f t="shared" si="16"/>
        <v>599002.9</v>
      </c>
      <c r="I49" s="35">
        <f t="shared" si="16"/>
        <v>107693.59</v>
      </c>
      <c r="J49" s="35">
        <f t="shared" si="16"/>
        <v>715550.19</v>
      </c>
      <c r="K49" s="35">
        <f t="shared" si="16"/>
        <v>614471.63</v>
      </c>
      <c r="L49" s="35">
        <f t="shared" si="16"/>
        <v>744389.07</v>
      </c>
      <c r="M49" s="35">
        <f t="shared" si="16"/>
        <v>368353.13</v>
      </c>
      <c r="N49" s="35">
        <f t="shared" si="16"/>
        <v>203504.09</v>
      </c>
      <c r="O49" s="29">
        <f>SUM(O50:O63)</f>
        <v>6911681.5600000005</v>
      </c>
      <c r="Q49" s="64"/>
    </row>
    <row r="50" spans="1:18" ht="18.75" customHeight="1">
      <c r="A50" s="17" t="s">
        <v>39</v>
      </c>
      <c r="B50" s="35">
        <v>174410.52</v>
      </c>
      <c r="C50" s="35">
        <v>181447.83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355858.35</v>
      </c>
      <c r="P50"/>
      <c r="Q50" s="64"/>
      <c r="R50" s="65"/>
    </row>
    <row r="51" spans="1:16" ht="18.75" customHeight="1">
      <c r="A51" s="17" t="s">
        <v>40</v>
      </c>
      <c r="B51" s="35">
        <v>710218.71</v>
      </c>
      <c r="C51" s="35">
        <v>473183.46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1183402.17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563880.68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563880.68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160054.46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160054.46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544778.31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544778.31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750742.99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750742.99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599002.9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599002.9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107693.59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107693.59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715550.19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715550.19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f>614471.63</f>
        <v>614471.63</v>
      </c>
      <c r="L59" s="34">
        <v>0</v>
      </c>
      <c r="M59" s="34">
        <v>0</v>
      </c>
      <c r="N59" s="34">
        <v>0</v>
      </c>
      <c r="O59" s="29">
        <f t="shared" si="17"/>
        <v>614471.63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744389.07</v>
      </c>
      <c r="M60" s="34">
        <v>0</v>
      </c>
      <c r="N60" s="34">
        <v>0</v>
      </c>
      <c r="O60" s="26">
        <f t="shared" si="17"/>
        <v>744389.07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368353.13</v>
      </c>
      <c r="N61" s="34">
        <v>0</v>
      </c>
      <c r="O61" s="29">
        <f t="shared" si="17"/>
        <v>368353.13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203504.09</v>
      </c>
      <c r="O62" s="26">
        <f t="shared" si="17"/>
        <v>203504.09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2.448101022516908</v>
      </c>
      <c r="C67" s="42">
        <v>2.616061398436434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2.130489997662225</v>
      </c>
      <c r="C68" s="42">
        <v>2.1950999891467817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3:12" ht="14.25">
      <c r="C83"/>
      <c r="D83"/>
      <c r="E83"/>
      <c r="F83"/>
      <c r="G83"/>
      <c r="H83"/>
      <c r="I83"/>
      <c r="J83"/>
      <c r="K83"/>
      <c r="L83"/>
    </row>
    <row r="84" spans="2:12" ht="14.25">
      <c r="B84" s="61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2019-02-08T16:37:17Z</dcterms:modified>
  <cp:category/>
  <cp:version/>
  <cp:contentType/>
  <cp:contentStatus/>
</cp:coreProperties>
</file>