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<sst xmlns="http://schemas.openxmlformats.org/spreadsheetml/2006/main" count="169" uniqueCount="158">
  <si>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</si>
  <si>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</si>
  <si>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</si>
  <si>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</si>
  <si>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</si>
  <si>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</si>
  <si>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</si>
  <si>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</si>
  <si>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</si>
  <si>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</si>
  <si>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</si>
  <si>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</si>
  <si>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</si>
  <si>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</si>
  <si>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</si>
  <si>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</si>
  <si>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</si>
  <si>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</si>
  <si>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</si>
  <si>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</si>
  <si>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</si>
  <si>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</si>
  <si>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</si>
  <si>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</si>
  <si>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</si>
  <si>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</si>
  <si>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</si>
  <si>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</si>
  <si>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</si>
  <si>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</si>
  <si>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</si>
  <si>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</si>
  <si>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</si>
  <si>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</si>
  <si>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</si>
  <si>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</si>
  <si>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</si>
  <si>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</si>
  <si>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</si>
  <si>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</si>
  <si>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</si>
  <si>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</si>
  <si>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</si>
  <si>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</si>
  <si>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</si>
  <si>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</si>
  <si>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</si>
  <si>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</si>
  <si>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</si>
  <si>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</si>
  <si>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</si>
  <si>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</si>
  <si>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</si>
  <si>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</si>
  <si>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</si>
  <si>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</si>
  <si>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</si>
  <si>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</si>
  <si>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</si>
  <si>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</si>
  <si>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</si>
  <si>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</si>
  <si>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</si>
  <si>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</si>
  <si>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</si>
  <si>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</si>
  <si>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</si>
  <si>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</si>
  <si>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</si>
  <si>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</si>
  <si>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</si>
  <si>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</si>
  <si>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</si>
  <si>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</si>
  <si>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</si>
  <si>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</si>
  <si>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</si>
  <si>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</si>
  <si>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</si>
  <si>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</si>
  <si>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</si>
  <si>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</si>
  <si>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</si>
  <si>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</si>
  <si>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</si>
  <si>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</si>
  <si>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</si>
  <si>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</si>
  <si>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</si>
  <si>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</si>
  <si>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</si>
  <si>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</si>
  <si>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</si>
  <si>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</si>
  <si>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</si>
  <si>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</si>
  <si>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</si>
  <si>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</si>
  <si>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</si>
  <si>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</si>
  <si>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</si>
  <si>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</si>
  <si>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</si>
  <si>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</si>
  <si>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</si>
  <si>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</si>
  <si>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</si>
  <si>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</si>
  <si>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</si>
  <si>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</si>
  <si>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</si>
  <si>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</si>
  <si>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</si>
  <si>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</si>
  <si>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</si>
  <si>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</si>
  <si>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</si>
  <si>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</si>
  <si>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</si>
  <si>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</si>
  <si>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</si>
  <si>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</si>
  <si>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</si>
  <si>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</si>
  <si>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</si>
  <si>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</si>
  <si>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</si>
  <si>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</si>
  <si>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</si>
  <si>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</si>
  <si>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</si>
  <si>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</si>
  <si>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</si>
  <si>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</si>
  <si>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</si>
  <si>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</si>
  <si>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</si>
  <si>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</si>
  <si>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</si>
  <si>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</si>
  <si>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</si>
  <si>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</si>
  <si>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</si>
  <si>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</si>
  <si>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</si>
  <si>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</si>
  <si>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</si>
  <si>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</si>
  <si>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</si>
  <si>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</si>
  <si>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</si>
  <si>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</si>
  <si>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</si>
  <si>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</si>
  <si>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</si>
  <si>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27/02/19 - VENCIMENTO 08/03/19</t>
  </si>
  <si>
    <t xml:space="preserve">Consórcio Unisul </t>
  </si>
  <si>
    <t>Consórcio Sete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</si>
</sst>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tabSelected="1" zoomScale="80" zoomScaleNormal="80" zoomScaleSheetLayoutView="70" zoomScalePageLayoutView="0" workbookViewId="0" topLeftCell="A1">
      <selection activeCell="A1" sqref="A1:S1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0" t="s">
        <v>13</v>
      </c>
    </row>
    <row r="5" spans="1:19" ht="38.25">
      <c r="A5" s="79"/>
      <c r="B5" s="28" t="s">
        <v>7</v>
      </c>
      <c r="C5" s="28" t="s">
        <v>8</v>
      </c>
      <c r="D5" s="28" t="s">
        <v>9</v>
      </c>
      <c r="E5" s="28" t="s">
        <v>9</v>
      </c>
      <c r="F5" s="74" t="s">
        <v>30</v>
      </c>
      <c r="G5" s="74" t="s">
        <v>29</v>
      </c>
      <c r="H5" s="28" t="s">
        <v>39</v>
      </c>
      <c r="I5" s="28" t="s">
        <v>39</v>
      </c>
      <c r="J5" s="28" t="s">
        <v>144</v>
      </c>
      <c r="K5" s="28" t="s">
        <v>145</v>
      </c>
      <c r="L5" s="28" t="s">
        <v>156</v>
      </c>
      <c r="M5" s="28" t="s">
        <v>146</v>
      </c>
      <c r="N5" s="28" t="s">
        <v>147</v>
      </c>
      <c r="O5" s="28" t="s">
        <v>148</v>
      </c>
      <c r="P5" s="28" t="s">
        <v>149</v>
      </c>
      <c r="Q5" s="28" t="s">
        <v>157</v>
      </c>
      <c r="R5" s="28" t="s">
        <v>10</v>
      </c>
      <c r="S5" s="79"/>
    </row>
    <row r="6" spans="1:19" ht="18.75" customHeight="1">
      <c r="A6" s="79"/>
      <c r="B6" s="3" t="s">
        <v>0</v>
      </c>
      <c r="C6" s="3" t="s">
        <v>1</v>
      </c>
      <c r="D6" s="3" t="s">
        <v>2</v>
      </c>
      <c r="E6" s="3" t="s">
        <v>2</v>
      </c>
      <c r="F6" s="3" t="s">
        <v>143</v>
      </c>
      <c r="G6" s="3" t="s">
        <v>143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79"/>
    </row>
    <row r="7" spans="1:22" ht="17.25" customHeight="1">
      <c r="A7" s="8" t="s">
        <v>25</v>
      </c>
      <c r="B7" s="9">
        <f aca="true" t="shared" si="0" ref="B7:S7">+B8+B20+B24+B27</f>
        <v>589358</v>
      </c>
      <c r="C7" s="9">
        <f t="shared" si="0"/>
        <v>766219</v>
      </c>
      <c r="D7" s="9">
        <f t="shared" si="0"/>
        <v>765180</v>
      </c>
      <c r="E7" s="9">
        <v>0</v>
      </c>
      <c r="F7" s="9">
        <f>+F8+F20+F24+F27</f>
        <v>117567</v>
      </c>
      <c r="G7" s="9">
        <f>+G8+G20+G24+G27</f>
        <v>316572</v>
      </c>
      <c r="H7" s="9">
        <f t="shared" si="0"/>
        <v>501729</v>
      </c>
      <c r="I7" s="9">
        <v>0</v>
      </c>
      <c r="J7" s="9">
        <f t="shared" si="0"/>
        <v>365239</v>
      </c>
      <c r="K7" s="9">
        <f t="shared" si="0"/>
        <v>302717</v>
      </c>
      <c r="L7" s="9">
        <v>0</v>
      </c>
      <c r="M7" s="9">
        <f t="shared" si="0"/>
        <v>490232</v>
      </c>
      <c r="N7" s="9">
        <f t="shared" si="0"/>
        <v>153757</v>
      </c>
      <c r="O7" s="9">
        <f t="shared" si="0"/>
        <v>156613</v>
      </c>
      <c r="P7" s="9">
        <f t="shared" si="0"/>
        <v>322110</v>
      </c>
      <c r="Q7" s="9">
        <v>0</v>
      </c>
      <c r="R7" s="9">
        <f t="shared" si="0"/>
        <v>518873</v>
      </c>
      <c r="S7" s="9">
        <f t="shared" si="0"/>
        <v>5366166</v>
      </c>
      <c r="T7" s="44"/>
      <c r="U7"/>
      <c r="V7"/>
    </row>
    <row r="8" spans="1:22" ht="17.25" customHeight="1">
      <c r="A8" s="10" t="s">
        <v>36</v>
      </c>
      <c r="B8" s="11">
        <f>B9+B12+B16</f>
        <v>296632</v>
      </c>
      <c r="C8" s="11">
        <f aca="true" t="shared" si="1" ref="C8:R8">C9+C12+C16</f>
        <v>397033</v>
      </c>
      <c r="D8" s="11">
        <f t="shared" si="1"/>
        <v>366814</v>
      </c>
      <c r="E8" s="11">
        <v>0</v>
      </c>
      <c r="F8" s="11">
        <f>F9+F12+F16</f>
        <v>54967</v>
      </c>
      <c r="G8" s="11">
        <f>G9+G12+G16</f>
        <v>151454</v>
      </c>
      <c r="H8" s="11">
        <f t="shared" si="1"/>
        <v>258630</v>
      </c>
      <c r="I8" s="11">
        <v>0</v>
      </c>
      <c r="J8" s="11">
        <f t="shared" si="1"/>
        <v>193913</v>
      </c>
      <c r="K8" s="11">
        <f t="shared" si="1"/>
        <v>138883</v>
      </c>
      <c r="L8" s="11">
        <v>0</v>
      </c>
      <c r="M8" s="11">
        <f t="shared" si="1"/>
        <v>245403</v>
      </c>
      <c r="N8" s="11">
        <f t="shared" si="1"/>
        <v>80852</v>
      </c>
      <c r="O8" s="11">
        <f t="shared" si="1"/>
        <v>81464</v>
      </c>
      <c r="P8" s="11">
        <f t="shared" si="1"/>
        <v>151952</v>
      </c>
      <c r="Q8" s="11">
        <v>0</v>
      </c>
      <c r="R8" s="11">
        <f t="shared" si="1"/>
        <v>283067</v>
      </c>
      <c r="S8" s="11">
        <f aca="true" t="shared" si="2" ref="S8:S27">SUM(B8:R8)</f>
        <v>2701064</v>
      </c>
      <c r="T8"/>
      <c r="U8"/>
      <c r="V8"/>
    </row>
    <row r="9" spans="1:22" ht="17.25" customHeight="1">
      <c r="A9" s="15" t="s">
        <v>14</v>
      </c>
      <c r="B9" s="13">
        <f>+B10+B11</f>
        <v>38535</v>
      </c>
      <c r="C9" s="13">
        <f aca="true" t="shared" si="3" ref="C9:R9">+C10+C11</f>
        <v>52159</v>
      </c>
      <c r="D9" s="13">
        <f t="shared" si="3"/>
        <v>44698</v>
      </c>
      <c r="E9" s="13">
        <v>0</v>
      </c>
      <c r="F9" s="13">
        <f>+F10+F11</f>
        <v>8080</v>
      </c>
      <c r="G9" s="13">
        <f>+G10+G11</f>
        <v>16590</v>
      </c>
      <c r="H9" s="13">
        <f t="shared" si="3"/>
        <v>33027</v>
      </c>
      <c r="I9" s="13">
        <v>0</v>
      </c>
      <c r="J9" s="13">
        <f t="shared" si="3"/>
        <v>24198</v>
      </c>
      <c r="K9" s="13">
        <f t="shared" si="3"/>
        <v>12847</v>
      </c>
      <c r="L9" s="13">
        <v>0</v>
      </c>
      <c r="M9" s="13">
        <f t="shared" si="3"/>
        <v>20608</v>
      </c>
      <c r="N9" s="13">
        <f t="shared" si="3"/>
        <v>6923</v>
      </c>
      <c r="O9" s="13">
        <f t="shared" si="3"/>
        <v>8720</v>
      </c>
      <c r="P9" s="13">
        <f t="shared" si="3"/>
        <v>10028</v>
      </c>
      <c r="Q9" s="13">
        <v>0</v>
      </c>
      <c r="R9" s="13">
        <f t="shared" si="3"/>
        <v>45372</v>
      </c>
      <c r="S9" s="11">
        <f t="shared" si="2"/>
        <v>321785</v>
      </c>
      <c r="T9"/>
      <c r="U9"/>
      <c r="V9"/>
    </row>
    <row r="10" spans="1:22" ht="17.25" customHeight="1">
      <c r="A10" s="29" t="s">
        <v>15</v>
      </c>
      <c r="B10" s="13">
        <v>38535</v>
      </c>
      <c r="C10" s="13">
        <v>52159</v>
      </c>
      <c r="D10" s="13">
        <v>44698</v>
      </c>
      <c r="E10" s="13">
        <v>0</v>
      </c>
      <c r="F10" s="13">
        <v>8080</v>
      </c>
      <c r="G10" s="13">
        <v>16590</v>
      </c>
      <c r="H10" s="13">
        <v>33027</v>
      </c>
      <c r="I10" s="13">
        <v>0</v>
      </c>
      <c r="J10" s="13">
        <v>24198</v>
      </c>
      <c r="K10" s="13">
        <v>12847</v>
      </c>
      <c r="L10" s="13">
        <v>0</v>
      </c>
      <c r="M10" s="13">
        <v>20608</v>
      </c>
      <c r="N10" s="13">
        <v>6923</v>
      </c>
      <c r="O10" s="13">
        <v>8720</v>
      </c>
      <c r="P10" s="13">
        <v>10028</v>
      </c>
      <c r="Q10" s="13">
        <v>0</v>
      </c>
      <c r="R10" s="13">
        <v>45372</v>
      </c>
      <c r="S10" s="11">
        <f t="shared" si="2"/>
        <v>321785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246382</v>
      </c>
      <c r="C12" s="17">
        <f t="shared" si="4"/>
        <v>328037</v>
      </c>
      <c r="D12" s="17">
        <f t="shared" si="4"/>
        <v>307445</v>
      </c>
      <c r="E12" s="13">
        <v>0</v>
      </c>
      <c r="F12" s="17">
        <f>SUM(F13:F15)</f>
        <v>44446</v>
      </c>
      <c r="G12" s="17">
        <f>SUM(G13:G15)</f>
        <v>128573</v>
      </c>
      <c r="H12" s="17">
        <f t="shared" si="4"/>
        <v>215222</v>
      </c>
      <c r="I12" s="13">
        <v>0</v>
      </c>
      <c r="J12" s="17">
        <f t="shared" si="4"/>
        <v>161386</v>
      </c>
      <c r="K12" s="17">
        <f t="shared" si="4"/>
        <v>119104</v>
      </c>
      <c r="L12" s="13">
        <v>0</v>
      </c>
      <c r="M12" s="17">
        <f t="shared" si="4"/>
        <v>213305</v>
      </c>
      <c r="N12" s="17">
        <f t="shared" si="4"/>
        <v>69548</v>
      </c>
      <c r="O12" s="17">
        <f t="shared" si="4"/>
        <v>69083</v>
      </c>
      <c r="P12" s="17">
        <f t="shared" si="4"/>
        <v>133859</v>
      </c>
      <c r="Q12" s="13">
        <v>0</v>
      </c>
      <c r="R12" s="17">
        <f t="shared" si="4"/>
        <v>226336</v>
      </c>
      <c r="S12" s="11">
        <f t="shared" si="2"/>
        <v>2262726</v>
      </c>
      <c r="T12"/>
      <c r="U12"/>
      <c r="V12"/>
    </row>
    <row r="13" spans="1:22" s="61" customFormat="1" ht="17.25" customHeight="1">
      <c r="A13" s="66" t="s">
        <v>17</v>
      </c>
      <c r="B13" s="67">
        <v>121015</v>
      </c>
      <c r="C13" s="67">
        <v>169171</v>
      </c>
      <c r="D13" s="67">
        <v>163976</v>
      </c>
      <c r="E13" s="13">
        <v>0</v>
      </c>
      <c r="F13" s="67">
        <v>24743</v>
      </c>
      <c r="G13" s="67">
        <v>69174</v>
      </c>
      <c r="H13" s="67">
        <v>110771</v>
      </c>
      <c r="I13" s="13">
        <v>0</v>
      </c>
      <c r="J13" s="67">
        <v>80878</v>
      </c>
      <c r="K13" s="67">
        <v>63260</v>
      </c>
      <c r="L13" s="13">
        <v>0</v>
      </c>
      <c r="M13" s="67">
        <v>102741</v>
      </c>
      <c r="N13" s="67">
        <v>33497</v>
      </c>
      <c r="O13" s="67">
        <v>34161</v>
      </c>
      <c r="P13" s="67">
        <v>67746</v>
      </c>
      <c r="Q13" s="13">
        <v>0</v>
      </c>
      <c r="R13" s="67">
        <v>107126</v>
      </c>
      <c r="S13" s="68">
        <f t="shared" si="2"/>
        <v>1148259</v>
      </c>
      <c r="T13" s="69"/>
      <c r="U13" s="70"/>
      <c r="V13"/>
    </row>
    <row r="14" spans="1:22" s="61" customFormat="1" ht="17.25" customHeight="1">
      <c r="A14" s="66" t="s">
        <v>18</v>
      </c>
      <c r="B14" s="67">
        <v>113031</v>
      </c>
      <c r="C14" s="67">
        <v>139799</v>
      </c>
      <c r="D14" s="67">
        <v>128213</v>
      </c>
      <c r="E14" s="13">
        <v>0</v>
      </c>
      <c r="F14" s="67">
        <v>16518</v>
      </c>
      <c r="G14" s="67">
        <v>54459</v>
      </c>
      <c r="H14" s="67">
        <v>93682</v>
      </c>
      <c r="I14" s="13">
        <v>0</v>
      </c>
      <c r="J14" s="67">
        <v>72962</v>
      </c>
      <c r="K14" s="67">
        <v>50967</v>
      </c>
      <c r="L14" s="13">
        <v>0</v>
      </c>
      <c r="M14" s="67">
        <v>101602</v>
      </c>
      <c r="N14" s="67">
        <v>33198</v>
      </c>
      <c r="O14" s="67">
        <v>31991</v>
      </c>
      <c r="P14" s="67">
        <v>62073</v>
      </c>
      <c r="Q14" s="13">
        <v>0</v>
      </c>
      <c r="R14" s="67">
        <v>102455</v>
      </c>
      <c r="S14" s="68">
        <f t="shared" si="2"/>
        <v>1000950</v>
      </c>
      <c r="T14" s="69"/>
      <c r="U14"/>
      <c r="V14"/>
    </row>
    <row r="15" spans="1:22" ht="17.25" customHeight="1">
      <c r="A15" s="14" t="s">
        <v>19</v>
      </c>
      <c r="B15" s="13">
        <v>12336</v>
      </c>
      <c r="C15" s="13">
        <v>19067</v>
      </c>
      <c r="D15" s="13">
        <v>15256</v>
      </c>
      <c r="E15" s="13">
        <v>0</v>
      </c>
      <c r="F15" s="13">
        <v>3185</v>
      </c>
      <c r="G15" s="13">
        <v>4940</v>
      </c>
      <c r="H15" s="13">
        <v>10769</v>
      </c>
      <c r="I15" s="13">
        <v>0</v>
      </c>
      <c r="J15" s="13">
        <v>7546</v>
      </c>
      <c r="K15" s="13">
        <v>4877</v>
      </c>
      <c r="L15" s="13">
        <v>0</v>
      </c>
      <c r="M15" s="13">
        <v>8962</v>
      </c>
      <c r="N15" s="13">
        <v>2853</v>
      </c>
      <c r="O15" s="13">
        <v>2931</v>
      </c>
      <c r="P15" s="13">
        <v>4040</v>
      </c>
      <c r="Q15" s="13">
        <v>0</v>
      </c>
      <c r="R15" s="13">
        <v>16755</v>
      </c>
      <c r="S15" s="11">
        <f t="shared" si="2"/>
        <v>113517</v>
      </c>
      <c r="T15"/>
      <c r="U15"/>
      <c r="V15"/>
    </row>
    <row r="16" spans="1:19" ht="17.25" customHeight="1">
      <c r="A16" s="15" t="s">
        <v>32</v>
      </c>
      <c r="B16" s="13">
        <f>B17+B18+B19</f>
        <v>11715</v>
      </c>
      <c r="C16" s="13">
        <f aca="true" t="shared" si="5" ref="C16:R16">C17+C18+C19</f>
        <v>16837</v>
      </c>
      <c r="D16" s="13">
        <f t="shared" si="5"/>
        <v>14671</v>
      </c>
      <c r="E16" s="13">
        <v>0</v>
      </c>
      <c r="F16" s="13">
        <f>F17+F18+F19</f>
        <v>2441</v>
      </c>
      <c r="G16" s="13">
        <f>G17+G18+G19</f>
        <v>6291</v>
      </c>
      <c r="H16" s="13">
        <f t="shared" si="5"/>
        <v>10381</v>
      </c>
      <c r="I16" s="13">
        <v>0</v>
      </c>
      <c r="J16" s="13">
        <f t="shared" si="5"/>
        <v>8329</v>
      </c>
      <c r="K16" s="13">
        <f t="shared" si="5"/>
        <v>6932</v>
      </c>
      <c r="L16" s="13">
        <v>0</v>
      </c>
      <c r="M16" s="13">
        <f t="shared" si="5"/>
        <v>11490</v>
      </c>
      <c r="N16" s="13">
        <f t="shared" si="5"/>
        <v>4381</v>
      </c>
      <c r="O16" s="13">
        <f t="shared" si="5"/>
        <v>3661</v>
      </c>
      <c r="P16" s="13">
        <f t="shared" si="5"/>
        <v>8065</v>
      </c>
      <c r="Q16" s="13">
        <v>0</v>
      </c>
      <c r="R16" s="13">
        <f t="shared" si="5"/>
        <v>11359</v>
      </c>
      <c r="S16" s="11">
        <f t="shared" si="2"/>
        <v>116553</v>
      </c>
    </row>
    <row r="17" spans="1:22" ht="17.25" customHeight="1">
      <c r="A17" s="14" t="s">
        <v>33</v>
      </c>
      <c r="B17" s="13">
        <v>11688</v>
      </c>
      <c r="C17" s="13">
        <v>16780</v>
      </c>
      <c r="D17" s="13">
        <v>14643</v>
      </c>
      <c r="E17" s="13">
        <v>0</v>
      </c>
      <c r="F17" s="13">
        <v>2439</v>
      </c>
      <c r="G17" s="13">
        <v>6284</v>
      </c>
      <c r="H17" s="13">
        <v>10348</v>
      </c>
      <c r="I17" s="13">
        <v>0</v>
      </c>
      <c r="J17" s="13">
        <v>8309</v>
      </c>
      <c r="K17" s="13">
        <v>6914</v>
      </c>
      <c r="L17" s="13">
        <v>0</v>
      </c>
      <c r="M17" s="13">
        <v>11468</v>
      </c>
      <c r="N17" s="13">
        <v>4374</v>
      </c>
      <c r="O17" s="13">
        <v>3655</v>
      </c>
      <c r="P17" s="13">
        <v>8058</v>
      </c>
      <c r="Q17" s="13">
        <v>0</v>
      </c>
      <c r="R17" s="13">
        <v>11346</v>
      </c>
      <c r="S17" s="11">
        <f t="shared" si="2"/>
        <v>116306</v>
      </c>
      <c r="T17"/>
      <c r="U17"/>
      <c r="V17"/>
    </row>
    <row r="18" spans="1:22" ht="17.25" customHeight="1">
      <c r="A18" s="14" t="s">
        <v>34</v>
      </c>
      <c r="B18" s="13">
        <v>18</v>
      </c>
      <c r="C18" s="13">
        <v>42</v>
      </c>
      <c r="D18" s="13">
        <v>15</v>
      </c>
      <c r="E18" s="13">
        <v>0</v>
      </c>
      <c r="F18" s="13">
        <v>1</v>
      </c>
      <c r="G18" s="13">
        <v>0</v>
      </c>
      <c r="H18" s="13">
        <v>13</v>
      </c>
      <c r="I18" s="13">
        <v>0</v>
      </c>
      <c r="J18" s="13">
        <v>13</v>
      </c>
      <c r="K18" s="13">
        <v>8</v>
      </c>
      <c r="L18" s="13">
        <v>0</v>
      </c>
      <c r="M18" s="13">
        <v>10</v>
      </c>
      <c r="N18" s="13">
        <v>4</v>
      </c>
      <c r="O18" s="13">
        <v>3</v>
      </c>
      <c r="P18" s="13">
        <v>6</v>
      </c>
      <c r="Q18" s="13">
        <v>0</v>
      </c>
      <c r="R18" s="13">
        <v>9</v>
      </c>
      <c r="S18" s="11">
        <f t="shared" si="2"/>
        <v>142</v>
      </c>
      <c r="T18"/>
      <c r="U18"/>
      <c r="V18"/>
    </row>
    <row r="19" spans="1:22" ht="17.25" customHeight="1">
      <c r="A19" s="14" t="s">
        <v>35</v>
      </c>
      <c r="B19" s="13">
        <v>9</v>
      </c>
      <c r="C19" s="13">
        <v>15</v>
      </c>
      <c r="D19" s="13">
        <v>13</v>
      </c>
      <c r="E19" s="13">
        <v>0</v>
      </c>
      <c r="F19" s="13">
        <v>1</v>
      </c>
      <c r="G19" s="13">
        <v>7</v>
      </c>
      <c r="H19" s="13">
        <v>20</v>
      </c>
      <c r="I19" s="13">
        <v>0</v>
      </c>
      <c r="J19" s="13">
        <v>7</v>
      </c>
      <c r="K19" s="13">
        <v>10</v>
      </c>
      <c r="L19" s="13">
        <v>0</v>
      </c>
      <c r="M19" s="13">
        <v>12</v>
      </c>
      <c r="N19" s="13">
        <v>3</v>
      </c>
      <c r="O19" s="13">
        <v>3</v>
      </c>
      <c r="P19" s="13">
        <v>1</v>
      </c>
      <c r="Q19" s="13">
        <v>0</v>
      </c>
      <c r="R19" s="13">
        <v>4</v>
      </c>
      <c r="S19" s="11">
        <f t="shared" si="2"/>
        <v>105</v>
      </c>
      <c r="T19"/>
      <c r="U19"/>
      <c r="V19"/>
    </row>
    <row r="20" spans="1:22" ht="17.25" customHeight="1">
      <c r="A20" s="16" t="s">
        <v>20</v>
      </c>
      <c r="B20" s="11">
        <f>+B21+B22+B23</f>
        <v>171716</v>
      </c>
      <c r="C20" s="11">
        <f aca="true" t="shared" si="6" ref="C20:R20">+C21+C22+C23</f>
        <v>195356</v>
      </c>
      <c r="D20" s="11">
        <f t="shared" si="6"/>
        <v>214618</v>
      </c>
      <c r="E20" s="13">
        <v>0</v>
      </c>
      <c r="F20" s="11">
        <f>+F21+F22+F23</f>
        <v>32565</v>
      </c>
      <c r="G20" s="11">
        <f>+G21+G22+G23</f>
        <v>84311</v>
      </c>
      <c r="H20" s="11">
        <f t="shared" si="6"/>
        <v>131194</v>
      </c>
      <c r="I20" s="13">
        <v>0</v>
      </c>
      <c r="J20" s="11">
        <f t="shared" si="6"/>
        <v>98656</v>
      </c>
      <c r="K20" s="11">
        <f t="shared" si="6"/>
        <v>109165</v>
      </c>
      <c r="L20" s="13">
        <v>0</v>
      </c>
      <c r="M20" s="11">
        <f t="shared" si="6"/>
        <v>168520</v>
      </c>
      <c r="N20" s="11">
        <f t="shared" si="6"/>
        <v>52423</v>
      </c>
      <c r="O20" s="11">
        <f t="shared" si="6"/>
        <v>51159</v>
      </c>
      <c r="P20" s="11">
        <f t="shared" si="6"/>
        <v>117819</v>
      </c>
      <c r="Q20" s="13">
        <v>0</v>
      </c>
      <c r="R20" s="11">
        <f t="shared" si="6"/>
        <v>136392</v>
      </c>
      <c r="S20" s="11">
        <f t="shared" si="2"/>
        <v>1563894</v>
      </c>
      <c r="T20"/>
      <c r="U20"/>
      <c r="V20"/>
    </row>
    <row r="21" spans="1:22" s="61" customFormat="1" ht="17.25" customHeight="1">
      <c r="A21" s="55" t="s">
        <v>21</v>
      </c>
      <c r="B21" s="67">
        <v>95448</v>
      </c>
      <c r="C21" s="67">
        <v>118239</v>
      </c>
      <c r="D21" s="67">
        <v>132158</v>
      </c>
      <c r="E21" s="13">
        <v>0</v>
      </c>
      <c r="F21" s="67">
        <v>20786</v>
      </c>
      <c r="G21" s="67">
        <v>51291</v>
      </c>
      <c r="H21" s="67">
        <v>77804</v>
      </c>
      <c r="I21" s="13">
        <v>0</v>
      </c>
      <c r="J21" s="67">
        <v>56672</v>
      </c>
      <c r="K21" s="67">
        <v>65380</v>
      </c>
      <c r="L21" s="13">
        <v>0</v>
      </c>
      <c r="M21" s="67">
        <v>90990</v>
      </c>
      <c r="N21" s="67">
        <v>28515</v>
      </c>
      <c r="O21" s="67">
        <v>28844</v>
      </c>
      <c r="P21" s="67">
        <v>65229</v>
      </c>
      <c r="Q21" s="13">
        <v>0</v>
      </c>
      <c r="R21" s="67">
        <v>79168</v>
      </c>
      <c r="S21" s="68">
        <f t="shared" si="2"/>
        <v>910524</v>
      </c>
      <c r="T21" s="69"/>
      <c r="U21"/>
      <c r="V21"/>
    </row>
    <row r="22" spans="1:22" s="61" customFormat="1" ht="17.25" customHeight="1">
      <c r="A22" s="55" t="s">
        <v>22</v>
      </c>
      <c r="B22" s="67">
        <v>71017</v>
      </c>
      <c r="C22" s="67">
        <v>70864</v>
      </c>
      <c r="D22" s="67">
        <v>76272</v>
      </c>
      <c r="E22" s="13">
        <v>0</v>
      </c>
      <c r="F22" s="67">
        <v>10564</v>
      </c>
      <c r="G22" s="67">
        <v>31017</v>
      </c>
      <c r="H22" s="67">
        <v>49753</v>
      </c>
      <c r="I22" s="13">
        <v>0</v>
      </c>
      <c r="J22" s="67">
        <v>39358</v>
      </c>
      <c r="K22" s="67">
        <v>41456</v>
      </c>
      <c r="L22" s="13">
        <v>0</v>
      </c>
      <c r="M22" s="67">
        <v>73150</v>
      </c>
      <c r="N22" s="67">
        <v>22764</v>
      </c>
      <c r="O22" s="67">
        <v>21094</v>
      </c>
      <c r="P22" s="67">
        <v>50376</v>
      </c>
      <c r="Q22" s="13">
        <v>0</v>
      </c>
      <c r="R22" s="67">
        <v>51989</v>
      </c>
      <c r="S22" s="68">
        <f t="shared" si="2"/>
        <v>609674</v>
      </c>
      <c r="T22" s="69"/>
      <c r="U22"/>
      <c r="V22"/>
    </row>
    <row r="23" spans="1:22" ht="17.25" customHeight="1">
      <c r="A23" s="12" t="s">
        <v>23</v>
      </c>
      <c r="B23" s="13">
        <v>5251</v>
      </c>
      <c r="C23" s="13">
        <v>6253</v>
      </c>
      <c r="D23" s="13">
        <v>6188</v>
      </c>
      <c r="E23" s="13">
        <v>0</v>
      </c>
      <c r="F23" s="13">
        <v>1215</v>
      </c>
      <c r="G23" s="13">
        <v>2003</v>
      </c>
      <c r="H23" s="13">
        <v>3637</v>
      </c>
      <c r="I23" s="13">
        <v>0</v>
      </c>
      <c r="J23" s="13">
        <v>2626</v>
      </c>
      <c r="K23" s="13">
        <v>2329</v>
      </c>
      <c r="L23" s="13">
        <v>0</v>
      </c>
      <c r="M23" s="13">
        <v>4380</v>
      </c>
      <c r="N23" s="13">
        <v>1144</v>
      </c>
      <c r="O23" s="13">
        <v>1221</v>
      </c>
      <c r="P23" s="13">
        <v>2214</v>
      </c>
      <c r="Q23" s="13">
        <v>0</v>
      </c>
      <c r="R23" s="13">
        <v>5235</v>
      </c>
      <c r="S23" s="11">
        <f t="shared" si="2"/>
        <v>43696</v>
      </c>
      <c r="T23"/>
      <c r="U23"/>
      <c r="V23"/>
    </row>
    <row r="24" spans="1:22" ht="17.25" customHeight="1">
      <c r="A24" s="16" t="s">
        <v>24</v>
      </c>
      <c r="B24" s="13">
        <f>+B25+B26</f>
        <v>121010</v>
      </c>
      <c r="C24" s="13">
        <f aca="true" t="shared" si="7" ref="C24:R24">+C25+C26</f>
        <v>173830</v>
      </c>
      <c r="D24" s="13">
        <f t="shared" si="7"/>
        <v>183748</v>
      </c>
      <c r="E24" s="13">
        <v>0</v>
      </c>
      <c r="F24" s="13">
        <f>+F25+F26</f>
        <v>30035</v>
      </c>
      <c r="G24" s="13">
        <f>+G25+G26</f>
        <v>80807</v>
      </c>
      <c r="H24" s="13">
        <f t="shared" si="7"/>
        <v>111905</v>
      </c>
      <c r="I24" s="13">
        <v>0</v>
      </c>
      <c r="J24" s="13">
        <f t="shared" si="7"/>
        <v>72670</v>
      </c>
      <c r="K24" s="13">
        <f t="shared" si="7"/>
        <v>54669</v>
      </c>
      <c r="L24" s="13">
        <v>0</v>
      </c>
      <c r="M24" s="13">
        <f t="shared" si="7"/>
        <v>76309</v>
      </c>
      <c r="N24" s="13">
        <f t="shared" si="7"/>
        <v>20482</v>
      </c>
      <c r="O24" s="13">
        <f t="shared" si="7"/>
        <v>23990</v>
      </c>
      <c r="P24" s="13">
        <f t="shared" si="7"/>
        <v>52339</v>
      </c>
      <c r="Q24" s="13">
        <v>0</v>
      </c>
      <c r="R24" s="13">
        <f t="shared" si="7"/>
        <v>92069</v>
      </c>
      <c r="S24" s="11">
        <f t="shared" si="2"/>
        <v>1093863</v>
      </c>
      <c r="T24" s="45"/>
      <c r="U24"/>
      <c r="V24"/>
    </row>
    <row r="25" spans="1:22" ht="17.25" customHeight="1">
      <c r="A25" s="12" t="s">
        <v>37</v>
      </c>
      <c r="B25" s="13">
        <v>80631</v>
      </c>
      <c r="C25" s="13">
        <v>118288</v>
      </c>
      <c r="D25" s="13">
        <v>128499</v>
      </c>
      <c r="E25" s="13">
        <v>0</v>
      </c>
      <c r="F25" s="13">
        <v>22638</v>
      </c>
      <c r="G25" s="13">
        <v>54250</v>
      </c>
      <c r="H25" s="13">
        <v>80064</v>
      </c>
      <c r="I25" s="13">
        <v>0</v>
      </c>
      <c r="J25" s="13">
        <v>49825</v>
      </c>
      <c r="K25" s="13">
        <v>37684</v>
      </c>
      <c r="L25" s="13">
        <v>0</v>
      </c>
      <c r="M25" s="13">
        <v>53090</v>
      </c>
      <c r="N25" s="13">
        <v>14744</v>
      </c>
      <c r="O25" s="13">
        <v>17802</v>
      </c>
      <c r="P25" s="13">
        <v>34149</v>
      </c>
      <c r="Q25" s="13">
        <v>0</v>
      </c>
      <c r="R25" s="13">
        <v>63233</v>
      </c>
      <c r="S25" s="11">
        <f t="shared" si="2"/>
        <v>754897</v>
      </c>
      <c r="T25" s="44"/>
      <c r="U25"/>
      <c r="V25"/>
    </row>
    <row r="26" spans="1:22" ht="17.25" customHeight="1">
      <c r="A26" s="12" t="s">
        <v>38</v>
      </c>
      <c r="B26" s="13">
        <v>40379</v>
      </c>
      <c r="C26" s="13">
        <v>55542</v>
      </c>
      <c r="D26" s="13">
        <v>55249</v>
      </c>
      <c r="E26" s="13">
        <v>0</v>
      </c>
      <c r="F26" s="13">
        <v>7397</v>
      </c>
      <c r="G26" s="13">
        <v>26557</v>
      </c>
      <c r="H26" s="13">
        <v>31841</v>
      </c>
      <c r="I26" s="13">
        <v>0</v>
      </c>
      <c r="J26" s="13">
        <v>22845</v>
      </c>
      <c r="K26" s="13">
        <v>16985</v>
      </c>
      <c r="L26" s="13">
        <v>0</v>
      </c>
      <c r="M26" s="13">
        <v>23219</v>
      </c>
      <c r="N26" s="13">
        <v>5738</v>
      </c>
      <c r="O26" s="13">
        <v>6188</v>
      </c>
      <c r="P26" s="13">
        <v>18190</v>
      </c>
      <c r="Q26" s="13">
        <v>0</v>
      </c>
      <c r="R26" s="13">
        <v>28836</v>
      </c>
      <c r="S26" s="11">
        <f t="shared" si="2"/>
        <v>338966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7345</v>
      </c>
      <c r="S27" s="11">
        <f t="shared" si="2"/>
        <v>7345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52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52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13678.53</v>
      </c>
      <c r="S37" s="23">
        <f>SUM(B37:R37)</f>
        <v>13678.53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13">
        <v>0</v>
      </c>
      <c r="J42" s="62">
        <v>0</v>
      </c>
      <c r="K42" s="62">
        <v>0</v>
      </c>
      <c r="L42" s="13">
        <v>0</v>
      </c>
      <c r="M42" s="62">
        <v>0</v>
      </c>
      <c r="N42" s="62"/>
      <c r="O42" s="62"/>
      <c r="P42" s="62"/>
      <c r="Q42" s="13">
        <v>0</v>
      </c>
      <c r="R42" s="62">
        <v>0</v>
      </c>
      <c r="S42" s="62">
        <v>0</v>
      </c>
    </row>
    <row r="43" spans="1:19" ht="17.25" customHeight="1">
      <c r="A43" s="12" t="s">
        <v>51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13">
        <v>0</v>
      </c>
      <c r="J43" s="62">
        <v>0</v>
      </c>
      <c r="K43" s="62">
        <v>0</v>
      </c>
      <c r="L43" s="13">
        <v>0</v>
      </c>
      <c r="M43" s="62">
        <v>0</v>
      </c>
      <c r="N43" s="62"/>
      <c r="O43" s="62"/>
      <c r="P43" s="62"/>
      <c r="Q43" s="13">
        <v>0</v>
      </c>
      <c r="R43" s="62">
        <v>0</v>
      </c>
      <c r="S43" s="62">
        <v>0</v>
      </c>
    </row>
    <row r="44" spans="1:19" ht="17.25" customHeight="1">
      <c r="A44" s="12" t="s">
        <v>52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13">
        <v>0</v>
      </c>
      <c r="J44" s="62">
        <v>0</v>
      </c>
      <c r="K44" s="62">
        <v>0</v>
      </c>
      <c r="L44" s="13">
        <v>0</v>
      </c>
      <c r="M44" s="62">
        <v>0</v>
      </c>
      <c r="N44" s="62"/>
      <c r="O44" s="62"/>
      <c r="P44" s="62"/>
      <c r="Q44" s="13">
        <v>0</v>
      </c>
      <c r="R44" s="62">
        <v>0</v>
      </c>
      <c r="S44" s="62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3">
        <v>0</v>
      </c>
      <c r="F47" s="11">
        <v>0</v>
      </c>
      <c r="G47" s="54">
        <v>4.28</v>
      </c>
      <c r="H47" s="54">
        <v>4.28</v>
      </c>
      <c r="I47" s="13">
        <v>0</v>
      </c>
      <c r="J47" s="54">
        <v>4.28</v>
      </c>
      <c r="K47" s="54">
        <v>4.28</v>
      </c>
      <c r="L47" s="13">
        <v>0</v>
      </c>
      <c r="M47" s="54">
        <v>4.28</v>
      </c>
      <c r="N47" s="54">
        <v>4.28</v>
      </c>
      <c r="O47" s="54">
        <v>4.28</v>
      </c>
      <c r="P47" s="54">
        <v>4.28</v>
      </c>
      <c r="Q47" s="13">
        <v>0</v>
      </c>
      <c r="R47" s="54">
        <v>4.28</v>
      </c>
      <c r="S47" s="54">
        <v>0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/>
      <c r="H48" s="19">
        <v>0</v>
      </c>
      <c r="I48" s="19"/>
      <c r="J48" s="19">
        <v>0</v>
      </c>
      <c r="K48" s="19"/>
      <c r="L48" s="19"/>
      <c r="M48" s="19">
        <v>0</v>
      </c>
      <c r="N48" s="19"/>
      <c r="O48" s="19"/>
      <c r="P48" s="19"/>
      <c r="Q48" s="19"/>
      <c r="R48" s="19">
        <v>0</v>
      </c>
      <c r="S48" s="20"/>
    </row>
    <row r="49" spans="1:22" ht="17.25" customHeight="1">
      <c r="A49" s="21" t="s">
        <v>56</v>
      </c>
      <c r="B49" s="22">
        <f>+B50+B62</f>
        <v>1919276.5999999999</v>
      </c>
      <c r="C49" s="22">
        <f aca="true" t="shared" si="11" ref="C49:R49">+C50+C62</f>
        <v>2797475.48</v>
      </c>
      <c r="D49" s="22">
        <f t="shared" si="11"/>
        <v>2992623.65</v>
      </c>
      <c r="E49" s="22">
        <f>+E50+E62</f>
        <v>77304.97</v>
      </c>
      <c r="F49" s="22">
        <f t="shared" si="11"/>
        <v>620600.92</v>
      </c>
      <c r="G49" s="22">
        <f t="shared" si="11"/>
        <v>1085220.9000000001</v>
      </c>
      <c r="H49" s="22">
        <f t="shared" si="11"/>
        <v>1721092.8599999999</v>
      </c>
      <c r="I49" s="22">
        <f t="shared" si="11"/>
        <v>43222.59</v>
      </c>
      <c r="J49" s="22">
        <f t="shared" si="11"/>
        <v>1347271.2600000002</v>
      </c>
      <c r="K49" s="22">
        <f>+K50+K62</f>
        <v>1047662.65</v>
      </c>
      <c r="L49" s="22">
        <f>+L50+L62</f>
        <v>59494.2</v>
      </c>
      <c r="M49" s="22">
        <f t="shared" si="11"/>
        <v>1437129.8599999999</v>
      </c>
      <c r="N49" s="22">
        <f>+N50+N62</f>
        <v>471677.18999999994</v>
      </c>
      <c r="O49" s="22">
        <f>+O50+O62</f>
        <v>437118.30000000005</v>
      </c>
      <c r="P49" s="22">
        <f>+P50+P62</f>
        <v>896641.43</v>
      </c>
      <c r="Q49" s="22">
        <f>+Q50+Q62</f>
        <v>84827.16</v>
      </c>
      <c r="R49" s="22">
        <f t="shared" si="11"/>
        <v>1757268.55</v>
      </c>
      <c r="S49" s="22">
        <f>SUM(B49:R49)</f>
        <v>18795908.57</v>
      </c>
      <c r="T49"/>
      <c r="U49"/>
      <c r="V49"/>
    </row>
    <row r="50" spans="1:22" ht="17.25" customHeight="1">
      <c r="A50" s="16" t="s">
        <v>57</v>
      </c>
      <c r="B50" s="23">
        <f>SUM(B51:B61)</f>
        <v>1902543.1199999999</v>
      </c>
      <c r="C50" s="23">
        <f aca="true" t="shared" si="12" ref="C50:R50">SUM(C51:C61)</f>
        <v>2774321.22</v>
      </c>
      <c r="D50" s="23">
        <f t="shared" si="12"/>
        <v>2979339.61</v>
      </c>
      <c r="E50" s="23">
        <f>SUM(E51:E61)</f>
        <v>77304.97</v>
      </c>
      <c r="F50" s="23">
        <f t="shared" si="12"/>
        <v>620600.92</v>
      </c>
      <c r="G50" s="23">
        <f t="shared" si="12"/>
        <v>1071729.86</v>
      </c>
      <c r="H50" s="23">
        <f t="shared" si="12"/>
        <v>1697984.92</v>
      </c>
      <c r="I50" s="23">
        <f t="shared" si="12"/>
        <v>43222.59</v>
      </c>
      <c r="J50" s="23">
        <f t="shared" si="12"/>
        <v>1347271.2600000002</v>
      </c>
      <c r="K50" s="23">
        <f>SUM(K51:K61)</f>
        <v>1037004.12</v>
      </c>
      <c r="L50" s="23">
        <f>SUM(L51:L61)</f>
        <v>59494.2</v>
      </c>
      <c r="M50" s="23">
        <f t="shared" si="12"/>
        <v>1426681.46</v>
      </c>
      <c r="N50" s="23">
        <f>SUM(N51:N61)</f>
        <v>470164.38999999996</v>
      </c>
      <c r="O50" s="23">
        <f>SUM(O51:O61)</f>
        <v>429278.73000000004</v>
      </c>
      <c r="P50" s="23">
        <f>SUM(P51:P61)</f>
        <v>895176.6900000001</v>
      </c>
      <c r="Q50" s="23">
        <f>SUM(Q51:Q61)</f>
        <v>84827.16</v>
      </c>
      <c r="R50" s="23">
        <f t="shared" si="12"/>
        <v>1743699.43</v>
      </c>
      <c r="S50" s="23">
        <f>SUM(B50:R50)</f>
        <v>18660644.65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1853177.3</v>
      </c>
      <c r="C51" s="23">
        <f t="shared" si="13"/>
        <v>2702684.28</v>
      </c>
      <c r="D51" s="23">
        <f t="shared" si="13"/>
        <v>2972953.85</v>
      </c>
      <c r="E51" s="23">
        <f>ROUND(E32*E7,2)</f>
        <v>0</v>
      </c>
      <c r="F51" s="23">
        <f t="shared" si="13"/>
        <v>620600.92</v>
      </c>
      <c r="G51" s="23">
        <f t="shared" si="13"/>
        <v>1042155.02</v>
      </c>
      <c r="H51" s="23">
        <f t="shared" si="13"/>
        <v>1694539.52</v>
      </c>
      <c r="I51" s="23">
        <f t="shared" si="13"/>
        <v>0</v>
      </c>
      <c r="J51" s="23">
        <f t="shared" si="13"/>
        <v>1338016.55</v>
      </c>
      <c r="K51" s="23">
        <f t="shared" si="13"/>
        <v>1033627.2</v>
      </c>
      <c r="L51" s="23">
        <f>ROUND(L32*L7,2)</f>
        <v>0</v>
      </c>
      <c r="M51" s="23">
        <f t="shared" si="13"/>
        <v>1424074.94</v>
      </c>
      <c r="N51" s="23">
        <f t="shared" si="13"/>
        <v>468820.47</v>
      </c>
      <c r="O51" s="23">
        <f t="shared" si="13"/>
        <v>428054.65</v>
      </c>
      <c r="P51" s="23">
        <f t="shared" si="13"/>
        <v>892921.13</v>
      </c>
      <c r="Q51" s="23">
        <f t="shared" si="13"/>
        <v>0</v>
      </c>
      <c r="R51" s="23">
        <f t="shared" si="13"/>
        <v>1683846.66</v>
      </c>
      <c r="S51" s="23">
        <f>SUM(B51:R51)</f>
        <v>18155472.49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3">
        <f>+R37</f>
        <v>13678.53</v>
      </c>
      <c r="S55" s="23">
        <f aca="true" t="shared" si="14" ref="S55:S60">SUM(B55:R55)</f>
        <v>13678.53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19">
        <v>0</v>
      </c>
      <c r="G57" s="36">
        <v>2217.04</v>
      </c>
      <c r="H57" s="19">
        <v>3445.4</v>
      </c>
      <c r="I57" s="19">
        <v>0</v>
      </c>
      <c r="J57" s="36">
        <v>1904.6</v>
      </c>
      <c r="K57" s="36">
        <v>3376.92</v>
      </c>
      <c r="L57" s="19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19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f t="shared" si="14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36">
        <v>7350.11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3">
        <f t="shared" si="14"/>
        <v>7350.11</v>
      </c>
      <c r="T59"/>
      <c r="U59"/>
      <c r="V59"/>
    </row>
    <row r="60" spans="1:22" ht="17.25" customHeight="1">
      <c r="A60" s="12" t="s">
        <v>66</v>
      </c>
      <c r="B60" s="36">
        <v>45274.14</v>
      </c>
      <c r="C60" s="36">
        <v>65863.22</v>
      </c>
      <c r="D60" s="19">
        <v>0</v>
      </c>
      <c r="E60" s="36">
        <v>77304.97</v>
      </c>
      <c r="F60" s="19">
        <v>0</v>
      </c>
      <c r="G60" s="36">
        <v>27357.8</v>
      </c>
      <c r="H60" s="19">
        <v>0</v>
      </c>
      <c r="I60" s="36">
        <v>43222.59</v>
      </c>
      <c r="J60" s="19">
        <v>0</v>
      </c>
      <c r="K60" s="19">
        <v>0</v>
      </c>
      <c r="L60" s="36">
        <v>59494.2</v>
      </c>
      <c r="M60" s="19">
        <v>0</v>
      </c>
      <c r="N60" s="19">
        <v>0</v>
      </c>
      <c r="O60" s="19">
        <v>0</v>
      </c>
      <c r="P60" s="19">
        <v>0</v>
      </c>
      <c r="Q60" s="36">
        <v>84827.16</v>
      </c>
      <c r="R60" s="36">
        <v>42459.2</v>
      </c>
      <c r="S60" s="23">
        <f t="shared" si="14"/>
        <v>445803.27999999997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16733.48</v>
      </c>
      <c r="C62" s="36">
        <v>23154.26</v>
      </c>
      <c r="D62" s="36">
        <v>13284.04</v>
      </c>
      <c r="E62" s="19">
        <v>0</v>
      </c>
      <c r="F62" s="19">
        <v>0</v>
      </c>
      <c r="G62" s="36">
        <v>13491.04</v>
      </c>
      <c r="H62" s="36">
        <v>23107.94</v>
      </c>
      <c r="I62" s="19">
        <v>0</v>
      </c>
      <c r="J62" s="36">
        <v>0</v>
      </c>
      <c r="K62" s="36">
        <v>10658.53</v>
      </c>
      <c r="L62" s="19">
        <v>0</v>
      </c>
      <c r="M62" s="36">
        <v>10448.4</v>
      </c>
      <c r="N62" s="36">
        <v>1512.8</v>
      </c>
      <c r="O62" s="36">
        <v>7839.57</v>
      </c>
      <c r="P62" s="36">
        <v>1464.74</v>
      </c>
      <c r="Q62" s="19">
        <v>0</v>
      </c>
      <c r="R62" s="36">
        <v>13569.12</v>
      </c>
      <c r="S62" s="36">
        <f>SUM(B62:R62)</f>
        <v>135263.92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/>
      <c r="H63" s="19">
        <v>0</v>
      </c>
      <c r="I63" s="19">
        <v>0</v>
      </c>
      <c r="J63" s="19">
        <v>0</v>
      </c>
      <c r="K63" s="19"/>
      <c r="L63" s="19">
        <v>0</v>
      </c>
      <c r="M63" s="19">
        <v>0</v>
      </c>
      <c r="N63" s="19"/>
      <c r="O63" s="19"/>
      <c r="P63" s="19"/>
      <c r="Q63" s="19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>
        <v>0</v>
      </c>
      <c r="J65" s="19">
        <v>0</v>
      </c>
      <c r="K65" s="19"/>
      <c r="L65" s="19">
        <v>0</v>
      </c>
      <c r="M65" s="19">
        <v>0</v>
      </c>
      <c r="N65" s="19"/>
      <c r="O65" s="19"/>
      <c r="P65" s="19"/>
      <c r="Q65" s="19">
        <v>0</v>
      </c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-486148.41000000003</v>
      </c>
      <c r="C66" s="35">
        <f t="shared" si="15"/>
        <v>-258827.28</v>
      </c>
      <c r="D66" s="35">
        <f t="shared" si="15"/>
        <v>-314554.95</v>
      </c>
      <c r="E66" s="13">
        <v>0</v>
      </c>
      <c r="F66" s="35">
        <f t="shared" si="15"/>
        <v>-106547.57</v>
      </c>
      <c r="G66" s="35">
        <f t="shared" si="15"/>
        <v>-82771</v>
      </c>
      <c r="H66" s="35">
        <f t="shared" si="15"/>
        <v>-505121.66</v>
      </c>
      <c r="I66" s="13">
        <v>0</v>
      </c>
      <c r="J66" s="35">
        <f t="shared" si="15"/>
        <v>-115592.93</v>
      </c>
      <c r="K66" s="35">
        <f t="shared" si="15"/>
        <v>-484776.14999999997</v>
      </c>
      <c r="L66" s="13">
        <v>0</v>
      </c>
      <c r="M66" s="35">
        <f t="shared" si="15"/>
        <v>-245543.13999999998</v>
      </c>
      <c r="N66" s="35">
        <f t="shared" si="15"/>
        <v>-77287.12000000001</v>
      </c>
      <c r="O66" s="35">
        <f t="shared" si="15"/>
        <v>-102883.01000000001</v>
      </c>
      <c r="P66" s="35">
        <f t="shared" si="15"/>
        <v>-141625.75</v>
      </c>
      <c r="Q66" s="13">
        <v>0</v>
      </c>
      <c r="R66" s="35">
        <f t="shared" si="15"/>
        <v>-210134.6</v>
      </c>
      <c r="S66" s="35">
        <f aca="true" t="shared" si="16" ref="S66:S74">SUM(B66:R66)</f>
        <v>-3131813.5700000008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-470911.91000000003</v>
      </c>
      <c r="C67" s="35">
        <f t="shared" si="17"/>
        <v>-236688.75</v>
      </c>
      <c r="D67" s="35">
        <f t="shared" si="17"/>
        <v>-291388.31</v>
      </c>
      <c r="E67" s="13">
        <v>0</v>
      </c>
      <c r="F67" s="35">
        <f t="shared" si="17"/>
        <v>-34744</v>
      </c>
      <c r="G67" s="35">
        <f t="shared" si="17"/>
        <v>-71337</v>
      </c>
      <c r="H67" s="35">
        <f t="shared" si="17"/>
        <v>-489921.16</v>
      </c>
      <c r="I67" s="13">
        <v>0</v>
      </c>
      <c r="J67" s="35">
        <f t="shared" si="17"/>
        <v>-104275</v>
      </c>
      <c r="K67" s="35">
        <f t="shared" si="17"/>
        <v>-475522.64999999997</v>
      </c>
      <c r="L67" s="13">
        <v>0</v>
      </c>
      <c r="M67" s="35">
        <f t="shared" si="17"/>
        <v>-228574.63999999998</v>
      </c>
      <c r="N67" s="35">
        <f t="shared" si="17"/>
        <v>-72947.12000000001</v>
      </c>
      <c r="O67" s="35">
        <f t="shared" si="17"/>
        <v>-98543.01000000001</v>
      </c>
      <c r="P67" s="35">
        <f t="shared" si="17"/>
        <v>-132806.25</v>
      </c>
      <c r="Q67" s="13">
        <v>0</v>
      </c>
      <c r="R67" s="35">
        <f t="shared" si="17"/>
        <v>-195099.6</v>
      </c>
      <c r="S67" s="35">
        <f t="shared" si="16"/>
        <v>-2902759.4</v>
      </c>
      <c r="T67"/>
      <c r="U67"/>
      <c r="V67"/>
    </row>
    <row r="68" spans="1:22" s="61" customFormat="1" ht="18.75" customHeight="1">
      <c r="A68" s="55" t="s">
        <v>141</v>
      </c>
      <c r="B68" s="58">
        <f>-ROUND(B9*$D$3,2)</f>
        <v>-165700.5</v>
      </c>
      <c r="C68" s="58">
        <f aca="true" t="shared" si="18" ref="C68:R68">-ROUND(C9*$D$3,2)</f>
        <v>-224283.7</v>
      </c>
      <c r="D68" s="58">
        <f t="shared" si="18"/>
        <v>-192201.4</v>
      </c>
      <c r="E68" s="13">
        <v>0</v>
      </c>
      <c r="F68" s="58">
        <f t="shared" si="18"/>
        <v>-34744</v>
      </c>
      <c r="G68" s="58">
        <f t="shared" si="18"/>
        <v>-71337</v>
      </c>
      <c r="H68" s="58">
        <f t="shared" si="18"/>
        <v>-142016.1</v>
      </c>
      <c r="I68" s="13">
        <v>0</v>
      </c>
      <c r="J68" s="58">
        <f>-ROUND((J9+J29)*$D$3,2)</f>
        <v>-104275</v>
      </c>
      <c r="K68" s="58">
        <f t="shared" si="18"/>
        <v>-55242.1</v>
      </c>
      <c r="L68" s="13">
        <v>0</v>
      </c>
      <c r="M68" s="58">
        <f t="shared" si="18"/>
        <v>-88614.4</v>
      </c>
      <c r="N68" s="58">
        <f t="shared" si="18"/>
        <v>-29768.9</v>
      </c>
      <c r="O68" s="58">
        <f t="shared" si="18"/>
        <v>-37496</v>
      </c>
      <c r="P68" s="58">
        <f t="shared" si="18"/>
        <v>-43120.4</v>
      </c>
      <c r="Q68" s="13">
        <v>0</v>
      </c>
      <c r="R68" s="58">
        <f t="shared" si="18"/>
        <v>-195099.6</v>
      </c>
      <c r="S68" s="58">
        <f t="shared" si="16"/>
        <v>-1383899.0999999999</v>
      </c>
      <c r="T68" s="71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13">
        <v>0</v>
      </c>
      <c r="F69" s="19">
        <v>0</v>
      </c>
      <c r="G69" s="19">
        <v>0</v>
      </c>
      <c r="H69" s="19">
        <v>0</v>
      </c>
      <c r="I69" s="13">
        <v>0</v>
      </c>
      <c r="J69" s="19">
        <v>0</v>
      </c>
      <c r="K69" s="19">
        <v>0</v>
      </c>
      <c r="L69" s="13">
        <v>0</v>
      </c>
      <c r="M69" s="19">
        <v>0</v>
      </c>
      <c r="N69" s="19">
        <v>0</v>
      </c>
      <c r="O69" s="19">
        <v>0</v>
      </c>
      <c r="P69" s="19">
        <v>0</v>
      </c>
      <c r="Q69" s="13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35">
        <v>-589.1</v>
      </c>
      <c r="C70" s="35">
        <v>-55.9</v>
      </c>
      <c r="D70" s="35">
        <v>-434.3</v>
      </c>
      <c r="E70" s="19">
        <v>0</v>
      </c>
      <c r="F70" s="19">
        <v>0</v>
      </c>
      <c r="G70" s="19">
        <v>0</v>
      </c>
      <c r="H70" s="35">
        <v>-670.8</v>
      </c>
      <c r="I70" s="19">
        <v>0</v>
      </c>
      <c r="J70" s="19">
        <v>0</v>
      </c>
      <c r="K70" s="35">
        <v>-851.4</v>
      </c>
      <c r="L70" s="19">
        <v>0</v>
      </c>
      <c r="M70" s="35">
        <v>-156.84</v>
      </c>
      <c r="N70" s="19">
        <v>-48.38</v>
      </c>
      <c r="O70" s="19">
        <v>-68.39</v>
      </c>
      <c r="P70" s="19">
        <v>-100.49</v>
      </c>
      <c r="Q70" s="19">
        <v>0</v>
      </c>
      <c r="R70" s="19">
        <v>0</v>
      </c>
      <c r="S70" s="35">
        <f t="shared" si="16"/>
        <v>-2975.6</v>
      </c>
      <c r="T70"/>
      <c r="U70"/>
      <c r="V70"/>
    </row>
    <row r="71" spans="1:22" ht="18.75" customHeight="1">
      <c r="A71" s="12" t="s">
        <v>73</v>
      </c>
      <c r="B71" s="35">
        <v>-20670.1</v>
      </c>
      <c r="C71" s="35">
        <v>-2971.3</v>
      </c>
      <c r="D71" s="35">
        <v>-8449.5</v>
      </c>
      <c r="E71" s="19">
        <v>0</v>
      </c>
      <c r="F71" s="19">
        <v>0</v>
      </c>
      <c r="G71" s="19">
        <v>0</v>
      </c>
      <c r="H71" s="35">
        <v>-11962.6</v>
      </c>
      <c r="I71" s="19">
        <v>0</v>
      </c>
      <c r="J71" s="19">
        <v>0</v>
      </c>
      <c r="K71" s="35">
        <v>-9894.3</v>
      </c>
      <c r="L71" s="19">
        <v>0</v>
      </c>
      <c r="M71" s="35">
        <v>-3614.19</v>
      </c>
      <c r="N71" s="19">
        <v>-1114.97</v>
      </c>
      <c r="O71" s="19">
        <v>-1576.4</v>
      </c>
      <c r="P71" s="19">
        <v>-2315.94</v>
      </c>
      <c r="Q71" s="19">
        <v>0</v>
      </c>
      <c r="R71" s="19">
        <v>0</v>
      </c>
      <c r="S71" s="35">
        <f t="shared" si="16"/>
        <v>-62569.30000000001</v>
      </c>
      <c r="T71"/>
      <c r="U71"/>
      <c r="V71"/>
    </row>
    <row r="72" spans="1:22" ht="18.75" customHeight="1">
      <c r="A72" s="12" t="s">
        <v>74</v>
      </c>
      <c r="B72" s="35">
        <v>-283952.21</v>
      </c>
      <c r="C72" s="35">
        <v>-9377.85</v>
      </c>
      <c r="D72" s="35">
        <v>-90303.11</v>
      </c>
      <c r="E72" s="19">
        <v>0</v>
      </c>
      <c r="F72" s="19">
        <v>0</v>
      </c>
      <c r="G72" s="19">
        <v>0</v>
      </c>
      <c r="H72" s="35">
        <v>-335271.66</v>
      </c>
      <c r="I72" s="19">
        <v>0</v>
      </c>
      <c r="J72" s="19">
        <v>0</v>
      </c>
      <c r="K72" s="35">
        <v>-409534.85</v>
      </c>
      <c r="L72" s="19">
        <v>0</v>
      </c>
      <c r="M72" s="35">
        <v>-136189.21</v>
      </c>
      <c r="N72" s="19">
        <v>-42014.87</v>
      </c>
      <c r="O72" s="19">
        <v>-59402.22</v>
      </c>
      <c r="P72" s="19">
        <v>-87269.42</v>
      </c>
      <c r="Q72" s="19">
        <v>0</v>
      </c>
      <c r="R72" s="19">
        <v>0</v>
      </c>
      <c r="S72" s="35">
        <f t="shared" si="16"/>
        <v>-1453315.4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13">
        <v>0</v>
      </c>
      <c r="F73" s="19">
        <v>0</v>
      </c>
      <c r="G73" s="19">
        <v>0</v>
      </c>
      <c r="H73" s="19">
        <v>0</v>
      </c>
      <c r="I73" s="13">
        <v>0</v>
      </c>
      <c r="J73" s="19">
        <v>0</v>
      </c>
      <c r="K73" s="19">
        <v>0</v>
      </c>
      <c r="L73" s="13">
        <v>0</v>
      </c>
      <c r="M73" s="19">
        <v>0</v>
      </c>
      <c r="N73" s="19">
        <v>0</v>
      </c>
      <c r="O73" s="19">
        <v>0</v>
      </c>
      <c r="P73" s="19">
        <v>0</v>
      </c>
      <c r="Q73" s="13">
        <v>0</v>
      </c>
      <c r="R73" s="19">
        <v>0</v>
      </c>
      <c r="S73" s="19">
        <f t="shared" si="16"/>
        <v>0</v>
      </c>
      <c r="T73"/>
      <c r="U73"/>
      <c r="V73"/>
    </row>
    <row r="74" spans="1:22" s="61" customFormat="1" ht="18.75" customHeight="1">
      <c r="A74" s="16" t="s">
        <v>76</v>
      </c>
      <c r="B74" s="58">
        <f aca="true" t="shared" si="19" ref="B74:R74">SUM(B75:B110)</f>
        <v>-15236.5</v>
      </c>
      <c r="C74" s="58">
        <f t="shared" si="19"/>
        <v>-22138.53</v>
      </c>
      <c r="D74" s="35">
        <f t="shared" si="19"/>
        <v>-23166.64</v>
      </c>
      <c r="E74" s="13">
        <v>0</v>
      </c>
      <c r="F74" s="35">
        <f t="shared" si="19"/>
        <v>-71803.57</v>
      </c>
      <c r="G74" s="35">
        <f t="shared" si="19"/>
        <v>-11434</v>
      </c>
      <c r="H74" s="35">
        <f t="shared" si="19"/>
        <v>-15200.5</v>
      </c>
      <c r="I74" s="13">
        <v>0</v>
      </c>
      <c r="J74" s="35">
        <f t="shared" si="19"/>
        <v>-11317.93</v>
      </c>
      <c r="K74" s="35">
        <f t="shared" si="19"/>
        <v>-9253.5</v>
      </c>
      <c r="L74" s="13">
        <v>0</v>
      </c>
      <c r="M74" s="35">
        <f t="shared" si="19"/>
        <v>-16968.5</v>
      </c>
      <c r="N74" s="35">
        <f t="shared" si="19"/>
        <v>-4340</v>
      </c>
      <c r="O74" s="35">
        <f t="shared" si="19"/>
        <v>-4340</v>
      </c>
      <c r="P74" s="35">
        <f t="shared" si="19"/>
        <v>-8819.5</v>
      </c>
      <c r="Q74" s="13">
        <v>0</v>
      </c>
      <c r="R74" s="58">
        <f t="shared" si="19"/>
        <v>-15035</v>
      </c>
      <c r="S74" s="58">
        <f t="shared" si="16"/>
        <v>-229054.16999999998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13">
        <v>0</v>
      </c>
      <c r="F75" s="19">
        <v>0</v>
      </c>
      <c r="G75" s="19">
        <v>0</v>
      </c>
      <c r="H75" s="19">
        <v>0</v>
      </c>
      <c r="I75" s="13">
        <v>0</v>
      </c>
      <c r="J75" s="19">
        <v>0</v>
      </c>
      <c r="K75" s="19">
        <v>0</v>
      </c>
      <c r="L75" s="13">
        <v>0</v>
      </c>
      <c r="M75" s="19">
        <v>0</v>
      </c>
      <c r="N75" s="19">
        <v>0</v>
      </c>
      <c r="O75" s="19">
        <v>0</v>
      </c>
      <c r="P75" s="19">
        <v>0</v>
      </c>
      <c r="Q75" s="13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13">
        <v>0</v>
      </c>
      <c r="F76" s="19">
        <v>0</v>
      </c>
      <c r="G76" s="19">
        <v>0</v>
      </c>
      <c r="H76" s="19">
        <v>0</v>
      </c>
      <c r="I76" s="13">
        <v>0</v>
      </c>
      <c r="J76" s="19">
        <v>0</v>
      </c>
      <c r="K76" s="19">
        <v>0</v>
      </c>
      <c r="L76" s="13">
        <v>0</v>
      </c>
      <c r="M76" s="19">
        <v>0</v>
      </c>
      <c r="N76" s="19">
        <v>0</v>
      </c>
      <c r="O76" s="19">
        <v>0</v>
      </c>
      <c r="P76" s="19">
        <v>0</v>
      </c>
      <c r="Q76" s="13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-1182.14</v>
      </c>
      <c r="E77" s="13">
        <v>0</v>
      </c>
      <c r="F77" s="35">
        <v>-2755.57</v>
      </c>
      <c r="G77" s="35">
        <v>0</v>
      </c>
      <c r="H77" s="19">
        <v>0</v>
      </c>
      <c r="I77" s="13">
        <v>0</v>
      </c>
      <c r="J77" s="35">
        <v>-421.43</v>
      </c>
      <c r="K77" s="19">
        <v>0</v>
      </c>
      <c r="L77" s="13">
        <v>0</v>
      </c>
      <c r="M77" s="19">
        <v>0</v>
      </c>
      <c r="N77" s="19">
        <v>0</v>
      </c>
      <c r="O77" s="19">
        <v>0</v>
      </c>
      <c r="P77" s="19">
        <v>0</v>
      </c>
      <c r="Q77" s="13">
        <v>0</v>
      </c>
      <c r="R77" s="19">
        <v>0</v>
      </c>
      <c r="S77" s="58">
        <f>SUM(B77:R77)</f>
        <v>-4359.14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13">
        <v>0</v>
      </c>
      <c r="F78" s="35">
        <v>-60000</v>
      </c>
      <c r="G78" s="19">
        <v>0</v>
      </c>
      <c r="H78" s="19">
        <v>0</v>
      </c>
      <c r="I78" s="13">
        <v>0</v>
      </c>
      <c r="J78" s="19">
        <v>0</v>
      </c>
      <c r="K78" s="19">
        <v>0</v>
      </c>
      <c r="L78" s="13">
        <v>0</v>
      </c>
      <c r="M78" s="19">
        <v>0</v>
      </c>
      <c r="N78" s="19">
        <v>0</v>
      </c>
      <c r="O78" s="19">
        <v>0</v>
      </c>
      <c r="P78" s="19">
        <v>0</v>
      </c>
      <c r="Q78" s="13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13">
        <v>0</v>
      </c>
      <c r="F79" s="35">
        <v>-5285.5</v>
      </c>
      <c r="G79" s="35">
        <v>-10896.5</v>
      </c>
      <c r="H79" s="35">
        <v>-14663</v>
      </c>
      <c r="I79" s="13">
        <v>0</v>
      </c>
      <c r="J79" s="35">
        <v>-10896.5</v>
      </c>
      <c r="K79" s="35">
        <v>-9253.5</v>
      </c>
      <c r="L79" s="13">
        <v>0</v>
      </c>
      <c r="M79" s="35">
        <v>-13206</v>
      </c>
      <c r="N79" s="35">
        <v>-4340</v>
      </c>
      <c r="O79" s="35">
        <v>-4340</v>
      </c>
      <c r="P79" s="35">
        <v>-8819.5</v>
      </c>
      <c r="Q79" s="13">
        <v>0</v>
      </c>
      <c r="R79" s="35">
        <v>-15035</v>
      </c>
      <c r="S79" s="58">
        <f>SUM(B79:R79)</f>
        <v>-155000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13">
        <v>0</v>
      </c>
      <c r="F80" s="19">
        <v>0</v>
      </c>
      <c r="G80" s="19">
        <v>0</v>
      </c>
      <c r="H80" s="19">
        <v>0</v>
      </c>
      <c r="I80" s="13">
        <v>0</v>
      </c>
      <c r="J80" s="19">
        <v>0</v>
      </c>
      <c r="K80" s="19">
        <v>0</v>
      </c>
      <c r="L80" s="13">
        <v>0</v>
      </c>
      <c r="M80" s="19">
        <v>0</v>
      </c>
      <c r="N80" s="19">
        <v>0</v>
      </c>
      <c r="O80" s="19">
        <v>0</v>
      </c>
      <c r="P80" s="19">
        <v>0</v>
      </c>
      <c r="Q80" s="13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13">
        <v>0</v>
      </c>
      <c r="F82" s="19">
        <v>0</v>
      </c>
      <c r="G82" s="19">
        <v>0</v>
      </c>
      <c r="H82" s="19">
        <v>0</v>
      </c>
      <c r="I82" s="13">
        <v>0</v>
      </c>
      <c r="J82" s="19">
        <v>0</v>
      </c>
      <c r="K82" s="19">
        <v>0</v>
      </c>
      <c r="L82" s="13">
        <v>0</v>
      </c>
      <c r="M82" s="19">
        <v>0</v>
      </c>
      <c r="N82" s="19">
        <v>0</v>
      </c>
      <c r="O82" s="19">
        <v>0</v>
      </c>
      <c r="P82" s="19">
        <v>0</v>
      </c>
      <c r="Q82" s="13">
        <v>0</v>
      </c>
      <c r="R82" s="19">
        <v>0</v>
      </c>
      <c r="S82" s="19">
        <f aca="true" t="shared" si="20" ref="S81:S88">SUM(B82:R82)</f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13">
        <v>0</v>
      </c>
      <c r="F83" s="19">
        <v>0</v>
      </c>
      <c r="G83" s="19">
        <v>0</v>
      </c>
      <c r="H83" s="19">
        <v>0</v>
      </c>
      <c r="I83" s="13">
        <v>0</v>
      </c>
      <c r="J83" s="19">
        <v>0</v>
      </c>
      <c r="K83" s="19">
        <v>0</v>
      </c>
      <c r="L83" s="13">
        <v>0</v>
      </c>
      <c r="M83" s="19">
        <v>0</v>
      </c>
      <c r="N83" s="19">
        <v>0</v>
      </c>
      <c r="O83" s="19">
        <v>0</v>
      </c>
      <c r="P83" s="19">
        <v>0</v>
      </c>
      <c r="Q83" s="13">
        <v>0</v>
      </c>
      <c r="R83" s="19">
        <v>0</v>
      </c>
      <c r="S83" s="19">
        <f t="shared" si="20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13">
        <v>0</v>
      </c>
      <c r="F84" s="19">
        <v>0</v>
      </c>
      <c r="G84" s="19">
        <v>0</v>
      </c>
      <c r="H84" s="19">
        <v>0</v>
      </c>
      <c r="I84" s="13">
        <v>0</v>
      </c>
      <c r="J84" s="19">
        <v>0</v>
      </c>
      <c r="K84" s="19">
        <v>0</v>
      </c>
      <c r="L84" s="13">
        <v>0</v>
      </c>
      <c r="M84" s="19">
        <v>0</v>
      </c>
      <c r="N84" s="19">
        <v>0</v>
      </c>
      <c r="O84" s="19">
        <v>0</v>
      </c>
      <c r="P84" s="19">
        <v>0</v>
      </c>
      <c r="Q84" s="13">
        <v>0</v>
      </c>
      <c r="R84" s="19">
        <v>0</v>
      </c>
      <c r="S84" s="19">
        <f t="shared" si="20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13">
        <v>0</v>
      </c>
      <c r="F85" s="19">
        <v>0</v>
      </c>
      <c r="G85" s="19">
        <v>0</v>
      </c>
      <c r="H85" s="19">
        <v>0</v>
      </c>
      <c r="I85" s="13">
        <v>0</v>
      </c>
      <c r="J85" s="19">
        <v>0</v>
      </c>
      <c r="K85" s="19">
        <v>0</v>
      </c>
      <c r="L85" s="13">
        <v>0</v>
      </c>
      <c r="M85" s="19">
        <v>0</v>
      </c>
      <c r="N85" s="19">
        <v>0</v>
      </c>
      <c r="O85" s="19">
        <v>0</v>
      </c>
      <c r="P85" s="19">
        <v>0</v>
      </c>
      <c r="Q85" s="13">
        <v>0</v>
      </c>
      <c r="R85" s="19">
        <v>0</v>
      </c>
      <c r="S85" s="19">
        <f t="shared" si="20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13">
        <v>0</v>
      </c>
      <c r="F86" s="19">
        <v>0</v>
      </c>
      <c r="G86" s="19">
        <v>0</v>
      </c>
      <c r="H86" s="19">
        <v>0</v>
      </c>
      <c r="I86" s="13">
        <v>0</v>
      </c>
      <c r="J86" s="19">
        <v>0</v>
      </c>
      <c r="K86" s="19">
        <v>0</v>
      </c>
      <c r="L86" s="13">
        <v>0</v>
      </c>
      <c r="M86" s="19">
        <v>0</v>
      </c>
      <c r="N86" s="19">
        <v>0</v>
      </c>
      <c r="O86" s="19">
        <v>0</v>
      </c>
      <c r="P86" s="19">
        <v>0</v>
      </c>
      <c r="Q86" s="13">
        <v>0</v>
      </c>
      <c r="R86" s="19">
        <v>0</v>
      </c>
      <c r="S86" s="19">
        <f t="shared" si="20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13">
        <v>0</v>
      </c>
      <c r="F87" s="19">
        <v>0</v>
      </c>
      <c r="G87" s="19">
        <v>0</v>
      </c>
      <c r="H87" s="19">
        <v>0</v>
      </c>
      <c r="I87" s="13">
        <v>0</v>
      </c>
      <c r="J87" s="19">
        <v>0</v>
      </c>
      <c r="K87" s="19">
        <v>0</v>
      </c>
      <c r="L87" s="13">
        <v>0</v>
      </c>
      <c r="M87" s="19">
        <v>0</v>
      </c>
      <c r="N87" s="19">
        <v>0</v>
      </c>
      <c r="O87" s="19">
        <v>0</v>
      </c>
      <c r="P87" s="19">
        <v>0</v>
      </c>
      <c r="Q87" s="13">
        <v>0</v>
      </c>
      <c r="R87" s="19">
        <v>0</v>
      </c>
      <c r="S87" s="19">
        <f t="shared" si="20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13">
        <v>0</v>
      </c>
      <c r="F88" s="19">
        <v>0</v>
      </c>
      <c r="G88" s="19">
        <v>0</v>
      </c>
      <c r="H88" s="19">
        <v>0</v>
      </c>
      <c r="I88" s="13">
        <v>0</v>
      </c>
      <c r="J88" s="19">
        <v>0</v>
      </c>
      <c r="K88" s="19">
        <v>0</v>
      </c>
      <c r="L88" s="13">
        <v>0</v>
      </c>
      <c r="M88" s="19">
        <v>0</v>
      </c>
      <c r="N88" s="19">
        <v>0</v>
      </c>
      <c r="O88" s="19">
        <v>0</v>
      </c>
      <c r="P88" s="19">
        <v>0</v>
      </c>
      <c r="Q88" s="13">
        <v>0</v>
      </c>
      <c r="R88" s="19">
        <v>0</v>
      </c>
      <c r="S88" s="19">
        <f t="shared" si="20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13">
        <v>0</v>
      </c>
      <c r="F89" s="19">
        <v>0</v>
      </c>
      <c r="G89" s="19">
        <v>0</v>
      </c>
      <c r="H89" s="19">
        <v>0</v>
      </c>
      <c r="I89" s="13">
        <v>0</v>
      </c>
      <c r="J89" s="19">
        <v>0</v>
      </c>
      <c r="K89" s="19">
        <v>0</v>
      </c>
      <c r="L89" s="13">
        <v>0</v>
      </c>
      <c r="M89" s="19">
        <v>0</v>
      </c>
      <c r="N89" s="19">
        <v>0</v>
      </c>
      <c r="O89" s="19">
        <v>0</v>
      </c>
      <c r="P89" s="19">
        <v>0</v>
      </c>
      <c r="Q89" s="13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13">
        <v>0</v>
      </c>
      <c r="F90" s="19">
        <v>0</v>
      </c>
      <c r="G90" s="19">
        <v>0</v>
      </c>
      <c r="H90" s="19">
        <v>0</v>
      </c>
      <c r="I90" s="13">
        <v>0</v>
      </c>
      <c r="J90" s="19">
        <v>0</v>
      </c>
      <c r="K90" s="19">
        <v>0</v>
      </c>
      <c r="L90" s="13">
        <v>0</v>
      </c>
      <c r="M90" s="19">
        <v>0</v>
      </c>
      <c r="N90" s="19">
        <v>0</v>
      </c>
      <c r="O90" s="19">
        <v>0</v>
      </c>
      <c r="P90" s="19">
        <v>0</v>
      </c>
      <c r="Q90" s="13">
        <v>0</v>
      </c>
      <c r="R90" s="19">
        <v>0</v>
      </c>
      <c r="S90" s="19">
        <f aca="true" t="shared" si="21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13">
        <v>0</v>
      </c>
      <c r="F91" s="19">
        <v>-3762.5</v>
      </c>
      <c r="G91" s="58">
        <v>-537.5</v>
      </c>
      <c r="H91" s="58">
        <v>-537.5</v>
      </c>
      <c r="I91" s="13">
        <v>0</v>
      </c>
      <c r="J91" s="19">
        <v>0</v>
      </c>
      <c r="K91" s="19">
        <v>0</v>
      </c>
      <c r="L91" s="13">
        <v>0</v>
      </c>
      <c r="M91" s="19">
        <v>-3762.5</v>
      </c>
      <c r="N91" s="19">
        <v>0</v>
      </c>
      <c r="O91" s="19">
        <v>0</v>
      </c>
      <c r="P91" s="19">
        <v>0</v>
      </c>
      <c r="Q91" s="13">
        <v>0</v>
      </c>
      <c r="R91" s="19">
        <v>0</v>
      </c>
      <c r="S91" s="58">
        <f t="shared" si="21"/>
        <v>-9675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13">
        <v>0</v>
      </c>
      <c r="F92" s="19">
        <v>0</v>
      </c>
      <c r="G92" s="19">
        <v>0</v>
      </c>
      <c r="H92" s="19">
        <v>0</v>
      </c>
      <c r="I92" s="13">
        <v>0</v>
      </c>
      <c r="J92" s="19">
        <v>0</v>
      </c>
      <c r="K92" s="19">
        <v>0</v>
      </c>
      <c r="L92" s="13">
        <v>0</v>
      </c>
      <c r="M92" s="19">
        <v>0</v>
      </c>
      <c r="N92" s="19">
        <v>0</v>
      </c>
      <c r="O92" s="19">
        <v>0</v>
      </c>
      <c r="P92" s="19">
        <v>0</v>
      </c>
      <c r="Q92" s="13">
        <v>0</v>
      </c>
      <c r="R92" s="19">
        <v>0</v>
      </c>
      <c r="S92" s="19">
        <f t="shared" si="21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13">
        <v>0</v>
      </c>
      <c r="F93" s="19">
        <v>0</v>
      </c>
      <c r="G93" s="19">
        <v>0</v>
      </c>
      <c r="H93" s="19">
        <v>0</v>
      </c>
      <c r="I93" s="13">
        <v>0</v>
      </c>
      <c r="J93" s="19">
        <v>0</v>
      </c>
      <c r="K93" s="19">
        <v>0</v>
      </c>
      <c r="L93" s="13">
        <v>0</v>
      </c>
      <c r="M93" s="19">
        <v>0</v>
      </c>
      <c r="N93" s="19">
        <v>0</v>
      </c>
      <c r="O93" s="19">
        <v>0</v>
      </c>
      <c r="P93" s="19">
        <v>0</v>
      </c>
      <c r="Q93" s="13">
        <v>0</v>
      </c>
      <c r="R93" s="19">
        <v>0</v>
      </c>
      <c r="S93" s="19">
        <f t="shared" si="21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13">
        <v>0</v>
      </c>
      <c r="F94" s="19">
        <v>0</v>
      </c>
      <c r="G94" s="19">
        <v>0</v>
      </c>
      <c r="H94" s="19">
        <v>0</v>
      </c>
      <c r="I94" s="13">
        <v>0</v>
      </c>
      <c r="J94" s="19">
        <v>0</v>
      </c>
      <c r="K94" s="19">
        <v>0</v>
      </c>
      <c r="L94" s="13">
        <v>0</v>
      </c>
      <c r="M94" s="19">
        <v>0</v>
      </c>
      <c r="N94" s="19">
        <v>0</v>
      </c>
      <c r="O94" s="19">
        <v>0</v>
      </c>
      <c r="P94" s="19">
        <v>0</v>
      </c>
      <c r="Q94" s="13">
        <v>0</v>
      </c>
      <c r="R94" s="19">
        <v>0</v>
      </c>
      <c r="S94" s="19">
        <f t="shared" si="21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13">
        <v>0</v>
      </c>
      <c r="F95" s="19">
        <v>0</v>
      </c>
      <c r="G95" s="19">
        <v>0</v>
      </c>
      <c r="H95" s="19">
        <v>0</v>
      </c>
      <c r="I95" s="13">
        <v>0</v>
      </c>
      <c r="J95" s="19">
        <v>0</v>
      </c>
      <c r="K95" s="19">
        <v>0</v>
      </c>
      <c r="L95" s="13">
        <v>0</v>
      </c>
      <c r="M95" s="19">
        <v>0</v>
      </c>
      <c r="N95" s="19">
        <v>0</v>
      </c>
      <c r="O95" s="19">
        <v>0</v>
      </c>
      <c r="P95" s="19">
        <v>0</v>
      </c>
      <c r="Q95" s="13">
        <v>0</v>
      </c>
      <c r="R95" s="19">
        <v>0</v>
      </c>
      <c r="S95" s="19">
        <f t="shared" si="21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13">
        <v>0</v>
      </c>
      <c r="F96" s="19">
        <v>0</v>
      </c>
      <c r="G96" s="19">
        <v>0</v>
      </c>
      <c r="H96" s="19">
        <v>0</v>
      </c>
      <c r="I96" s="13">
        <v>0</v>
      </c>
      <c r="J96" s="19">
        <v>0</v>
      </c>
      <c r="K96" s="19">
        <v>0</v>
      </c>
      <c r="L96" s="13">
        <v>0</v>
      </c>
      <c r="M96" s="19">
        <v>0</v>
      </c>
      <c r="N96" s="19">
        <v>0</v>
      </c>
      <c r="O96" s="19">
        <v>0</v>
      </c>
      <c r="P96" s="19">
        <v>0</v>
      </c>
      <c r="Q96" s="13">
        <v>0</v>
      </c>
      <c r="R96" s="19">
        <v>0</v>
      </c>
      <c r="S96" s="19">
        <f t="shared" si="21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13">
        <v>0</v>
      </c>
      <c r="F97" s="19">
        <v>0</v>
      </c>
      <c r="G97" s="19">
        <v>0</v>
      </c>
      <c r="H97" s="19">
        <v>0</v>
      </c>
      <c r="I97" s="13">
        <v>0</v>
      </c>
      <c r="J97" s="19">
        <v>0</v>
      </c>
      <c r="K97" s="19">
        <v>0</v>
      </c>
      <c r="L97" s="13">
        <v>0</v>
      </c>
      <c r="M97" s="19">
        <v>0</v>
      </c>
      <c r="N97" s="19">
        <v>0</v>
      </c>
      <c r="O97" s="19">
        <v>0</v>
      </c>
      <c r="P97" s="19">
        <v>0</v>
      </c>
      <c r="Q97" s="13">
        <v>0</v>
      </c>
      <c r="R97" s="19">
        <v>0</v>
      </c>
      <c r="S97" s="19">
        <f t="shared" si="21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13">
        <v>0</v>
      </c>
      <c r="F98" s="19">
        <v>0</v>
      </c>
      <c r="G98" s="19">
        <v>0</v>
      </c>
      <c r="H98" s="19">
        <v>0</v>
      </c>
      <c r="I98" s="13">
        <v>0</v>
      </c>
      <c r="J98" s="19">
        <v>0</v>
      </c>
      <c r="K98" s="19">
        <v>0</v>
      </c>
      <c r="L98" s="13">
        <v>0</v>
      </c>
      <c r="M98" s="19">
        <v>0</v>
      </c>
      <c r="N98" s="19">
        <v>0</v>
      </c>
      <c r="O98" s="19">
        <v>0</v>
      </c>
      <c r="P98" s="19">
        <v>0</v>
      </c>
      <c r="Q98" s="13">
        <v>0</v>
      </c>
      <c r="R98" s="19">
        <v>0</v>
      </c>
      <c r="S98" s="19">
        <f t="shared" si="21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13">
        <v>0</v>
      </c>
      <c r="F99" s="19">
        <v>0</v>
      </c>
      <c r="G99" s="19">
        <v>0</v>
      </c>
      <c r="H99" s="19">
        <v>0</v>
      </c>
      <c r="I99" s="13">
        <v>0</v>
      </c>
      <c r="J99" s="19">
        <v>0</v>
      </c>
      <c r="K99" s="19">
        <v>0</v>
      </c>
      <c r="L99" s="13">
        <v>0</v>
      </c>
      <c r="M99" s="19">
        <v>0</v>
      </c>
      <c r="N99" s="19">
        <v>0</v>
      </c>
      <c r="O99" s="19">
        <v>0</v>
      </c>
      <c r="P99" s="19">
        <v>0</v>
      </c>
      <c r="Q99" s="13">
        <v>0</v>
      </c>
      <c r="R99" s="19">
        <v>0</v>
      </c>
      <c r="S99" s="19">
        <f t="shared" si="21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13">
        <v>0</v>
      </c>
      <c r="F100" s="19">
        <v>0</v>
      </c>
      <c r="G100" s="19">
        <v>0</v>
      </c>
      <c r="H100" s="19">
        <v>0</v>
      </c>
      <c r="I100" s="13">
        <v>0</v>
      </c>
      <c r="J100" s="19">
        <v>0</v>
      </c>
      <c r="K100" s="19">
        <v>0</v>
      </c>
      <c r="L100" s="13">
        <v>0</v>
      </c>
      <c r="M100" s="19">
        <v>0</v>
      </c>
      <c r="N100" s="19">
        <v>0</v>
      </c>
      <c r="O100" s="19">
        <v>0</v>
      </c>
      <c r="P100" s="19">
        <v>0</v>
      </c>
      <c r="Q100" s="13">
        <v>0</v>
      </c>
      <c r="R100" s="19">
        <v>0</v>
      </c>
      <c r="S100" s="19">
        <f t="shared" si="21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13">
        <v>0</v>
      </c>
      <c r="F101" s="19">
        <v>0</v>
      </c>
      <c r="G101" s="19">
        <v>0</v>
      </c>
      <c r="H101" s="19">
        <v>0</v>
      </c>
      <c r="I101" s="13">
        <v>0</v>
      </c>
      <c r="J101" s="19">
        <v>0</v>
      </c>
      <c r="K101" s="19">
        <v>0</v>
      </c>
      <c r="L101" s="13">
        <v>0</v>
      </c>
      <c r="M101" s="19">
        <v>0</v>
      </c>
      <c r="N101" s="19">
        <v>0</v>
      </c>
      <c r="O101" s="19">
        <v>0</v>
      </c>
      <c r="P101" s="19">
        <v>0</v>
      </c>
      <c r="Q101" s="13">
        <v>0</v>
      </c>
      <c r="R101" s="19">
        <v>0</v>
      </c>
      <c r="S101" s="19">
        <f t="shared" si="21"/>
        <v>0</v>
      </c>
      <c r="T101" s="47"/>
      <c r="U101"/>
      <c r="V101"/>
    </row>
    <row r="102" spans="1:20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3">
        <v>0</v>
      </c>
      <c r="F102" s="19">
        <v>0</v>
      </c>
      <c r="G102" s="19">
        <v>0</v>
      </c>
      <c r="H102" s="19">
        <v>0</v>
      </c>
      <c r="I102" s="13">
        <v>0</v>
      </c>
      <c r="J102" s="19">
        <v>0</v>
      </c>
      <c r="K102" s="19">
        <v>0</v>
      </c>
      <c r="L102" s="13">
        <v>0</v>
      </c>
      <c r="M102" s="19">
        <v>0</v>
      </c>
      <c r="N102" s="19"/>
      <c r="O102" s="19"/>
      <c r="P102" s="19"/>
      <c r="Q102" s="13">
        <v>0</v>
      </c>
      <c r="R102" s="19">
        <v>0</v>
      </c>
      <c r="S102" s="19">
        <f t="shared" si="21"/>
        <v>0</v>
      </c>
      <c r="T102" s="60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13">
        <v>0</v>
      </c>
      <c r="F103" s="19">
        <v>0</v>
      </c>
      <c r="G103" s="19">
        <v>0</v>
      </c>
      <c r="H103" s="19">
        <v>0</v>
      </c>
      <c r="I103" s="13">
        <v>0</v>
      </c>
      <c r="J103" s="19">
        <v>0</v>
      </c>
      <c r="K103" s="19">
        <v>0</v>
      </c>
      <c r="L103" s="13">
        <v>0</v>
      </c>
      <c r="M103" s="19">
        <v>0</v>
      </c>
      <c r="N103" s="19">
        <v>0</v>
      </c>
      <c r="O103" s="19">
        <v>0</v>
      </c>
      <c r="P103" s="19">
        <v>0</v>
      </c>
      <c r="Q103" s="13">
        <v>0</v>
      </c>
      <c r="R103" s="19">
        <v>0</v>
      </c>
      <c r="S103" s="31">
        <f t="shared" si="21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13">
        <v>0</v>
      </c>
      <c r="F104" s="19">
        <v>0</v>
      </c>
      <c r="G104" s="19">
        <v>0</v>
      </c>
      <c r="H104" s="19">
        <v>0</v>
      </c>
      <c r="I104" s="13">
        <v>0</v>
      </c>
      <c r="J104" s="19">
        <v>0</v>
      </c>
      <c r="K104" s="19">
        <v>0</v>
      </c>
      <c r="L104" s="13">
        <v>0</v>
      </c>
      <c r="M104" s="19">
        <v>0</v>
      </c>
      <c r="N104" s="19">
        <v>0</v>
      </c>
      <c r="O104" s="19">
        <v>0</v>
      </c>
      <c r="P104" s="19">
        <v>0</v>
      </c>
      <c r="Q104" s="13">
        <v>0</v>
      </c>
      <c r="R104" s="19">
        <v>0</v>
      </c>
      <c r="S104" s="31">
        <f t="shared" si="21"/>
        <v>0</v>
      </c>
      <c r="T104" s="47"/>
      <c r="U104"/>
      <c r="V104"/>
    </row>
    <row r="105" spans="1:22" ht="18.75" customHeight="1">
      <c r="A105" s="63" t="s">
        <v>107</v>
      </c>
      <c r="B105" s="19">
        <v>0</v>
      </c>
      <c r="C105" s="19">
        <v>0</v>
      </c>
      <c r="D105" s="19">
        <v>0</v>
      </c>
      <c r="E105" s="13">
        <v>0</v>
      </c>
      <c r="F105" s="19">
        <v>0</v>
      </c>
      <c r="G105" s="19">
        <v>0</v>
      </c>
      <c r="H105" s="19">
        <v>0</v>
      </c>
      <c r="I105" s="13">
        <v>0</v>
      </c>
      <c r="J105" s="19">
        <v>0</v>
      </c>
      <c r="K105" s="19">
        <v>0</v>
      </c>
      <c r="L105" s="13">
        <v>0</v>
      </c>
      <c r="M105" s="19">
        <v>0</v>
      </c>
      <c r="N105" s="19">
        <v>0</v>
      </c>
      <c r="O105" s="19">
        <v>0</v>
      </c>
      <c r="P105" s="19">
        <v>0</v>
      </c>
      <c r="Q105" s="13">
        <v>0</v>
      </c>
      <c r="R105" s="19">
        <v>0</v>
      </c>
      <c r="S105" s="19">
        <f t="shared" si="21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13">
        <v>0</v>
      </c>
      <c r="F106" s="19">
        <v>0</v>
      </c>
      <c r="G106" s="19">
        <v>0</v>
      </c>
      <c r="H106" s="19">
        <v>0</v>
      </c>
      <c r="I106" s="13">
        <v>0</v>
      </c>
      <c r="J106" s="19">
        <v>0</v>
      </c>
      <c r="K106" s="19">
        <v>0</v>
      </c>
      <c r="L106" s="13">
        <v>0</v>
      </c>
      <c r="M106" s="19">
        <v>0</v>
      </c>
      <c r="N106" s="19">
        <v>0</v>
      </c>
      <c r="O106" s="19">
        <v>0</v>
      </c>
      <c r="P106" s="19">
        <v>0</v>
      </c>
      <c r="Q106" s="13">
        <v>0</v>
      </c>
      <c r="R106" s="19">
        <v>0</v>
      </c>
      <c r="S106" s="19">
        <f t="shared" si="21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13">
        <v>0</v>
      </c>
      <c r="F107" s="19">
        <v>0</v>
      </c>
      <c r="G107" s="19">
        <v>0</v>
      </c>
      <c r="H107" s="19">
        <v>0</v>
      </c>
      <c r="I107" s="13">
        <v>0</v>
      </c>
      <c r="J107" s="19">
        <v>0</v>
      </c>
      <c r="K107" s="19">
        <v>0</v>
      </c>
      <c r="L107" s="13">
        <v>0</v>
      </c>
      <c r="M107" s="19">
        <v>0</v>
      </c>
      <c r="N107" s="19">
        <v>0</v>
      </c>
      <c r="O107" s="19">
        <v>0</v>
      </c>
      <c r="P107" s="19">
        <v>0</v>
      </c>
      <c r="Q107" s="13">
        <v>0</v>
      </c>
      <c r="R107" s="19">
        <v>0</v>
      </c>
      <c r="S107" s="19">
        <f t="shared" si="21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13">
        <v>0</v>
      </c>
      <c r="F108" s="19">
        <v>0</v>
      </c>
      <c r="G108" s="19">
        <v>0</v>
      </c>
      <c r="H108" s="19">
        <v>0</v>
      </c>
      <c r="I108" s="13">
        <v>0</v>
      </c>
      <c r="J108" s="19">
        <v>0</v>
      </c>
      <c r="K108" s="19">
        <v>0</v>
      </c>
      <c r="L108" s="13">
        <v>0</v>
      </c>
      <c r="M108" s="19">
        <v>0</v>
      </c>
      <c r="N108" s="19">
        <v>0</v>
      </c>
      <c r="O108" s="19">
        <v>0</v>
      </c>
      <c r="P108" s="19">
        <v>0</v>
      </c>
      <c r="Q108" s="13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13">
        <v>0</v>
      </c>
      <c r="F109" s="52">
        <v>0</v>
      </c>
      <c r="G109" s="52">
        <v>0</v>
      </c>
      <c r="H109" s="52">
        <v>0</v>
      </c>
      <c r="I109" s="13">
        <v>0</v>
      </c>
      <c r="J109" s="52">
        <v>0</v>
      </c>
      <c r="K109" s="52">
        <v>0</v>
      </c>
      <c r="L109" s="13">
        <v>0</v>
      </c>
      <c r="M109" s="19">
        <v>0</v>
      </c>
      <c r="N109" s="19">
        <v>0</v>
      </c>
      <c r="O109" s="19">
        <v>0</v>
      </c>
      <c r="P109" s="19">
        <v>0</v>
      </c>
      <c r="Q109" s="13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112</v>
      </c>
      <c r="B111" s="19">
        <v>0</v>
      </c>
      <c r="C111" s="19">
        <v>0</v>
      </c>
      <c r="D111" s="19">
        <v>0</v>
      </c>
      <c r="E111" s="19"/>
      <c r="F111" s="19">
        <v>0</v>
      </c>
      <c r="G111" s="19">
        <v>0</v>
      </c>
      <c r="H111" s="19">
        <v>0</v>
      </c>
      <c r="I111" s="19"/>
      <c r="J111" s="19">
        <v>0</v>
      </c>
      <c r="K111" s="19">
        <v>0</v>
      </c>
      <c r="L111" s="19"/>
      <c r="M111" s="19">
        <v>0</v>
      </c>
      <c r="N111" s="19">
        <v>0</v>
      </c>
      <c r="O111" s="19">
        <v>0</v>
      </c>
      <c r="P111" s="19">
        <v>0</v>
      </c>
      <c r="Q111" s="19"/>
      <c r="R111" s="19">
        <v>0</v>
      </c>
      <c r="S111" s="19">
        <f aca="true" t="shared" si="22" ref="S111:S118">SUM(B111:R111)</f>
        <v>0</v>
      </c>
      <c r="T111" s="47"/>
      <c r="U111"/>
      <c r="V111"/>
    </row>
    <row r="112" spans="1:22" ht="18.75" customHeight="1">
      <c r="A112" s="16" t="s">
        <v>113</v>
      </c>
      <c r="B112" s="19">
        <v>0</v>
      </c>
      <c r="C112" s="19">
        <v>0</v>
      </c>
      <c r="D112" s="19">
        <v>0</v>
      </c>
      <c r="E112" s="19"/>
      <c r="F112" s="19">
        <v>0</v>
      </c>
      <c r="G112" s="19">
        <v>0</v>
      </c>
      <c r="H112" s="19">
        <v>0</v>
      </c>
      <c r="I112" s="19"/>
      <c r="J112" s="19">
        <v>0</v>
      </c>
      <c r="K112" s="19">
        <v>0</v>
      </c>
      <c r="L112" s="19"/>
      <c r="M112" s="19">
        <v>0</v>
      </c>
      <c r="N112" s="19">
        <v>0</v>
      </c>
      <c r="O112" s="19">
        <v>0</v>
      </c>
      <c r="P112" s="19">
        <v>0</v>
      </c>
      <c r="Q112" s="19"/>
      <c r="R112" s="19">
        <v>0</v>
      </c>
      <c r="S112" s="19">
        <f t="shared" si="22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/>
      <c r="F113" s="20">
        <v>0</v>
      </c>
      <c r="G113" s="20">
        <v>0</v>
      </c>
      <c r="H113" s="20">
        <v>0</v>
      </c>
      <c r="I113" s="20"/>
      <c r="J113" s="20">
        <v>0</v>
      </c>
      <c r="K113" s="20">
        <v>0</v>
      </c>
      <c r="L113" s="20"/>
      <c r="M113" s="20">
        <v>0</v>
      </c>
      <c r="N113" s="20"/>
      <c r="O113" s="20"/>
      <c r="P113" s="20"/>
      <c r="Q113" s="20"/>
      <c r="R113" s="20">
        <v>0</v>
      </c>
      <c r="S113" s="31">
        <f t="shared" si="22"/>
        <v>0</v>
      </c>
      <c r="T113" s="46"/>
    </row>
    <row r="114" spans="1:20" ht="18.75" customHeight="1">
      <c r="A114" s="16" t="s">
        <v>114</v>
      </c>
      <c r="B114" s="24">
        <f aca="true" t="shared" si="23" ref="B114:H114">+B115+B116</f>
        <v>1433128.19</v>
      </c>
      <c r="C114" s="24">
        <f t="shared" si="23"/>
        <v>2538648.2</v>
      </c>
      <c r="D114" s="24">
        <f t="shared" si="23"/>
        <v>2678068.6999999997</v>
      </c>
      <c r="E114" s="24">
        <f>+E115+E116</f>
        <v>77304.97</v>
      </c>
      <c r="F114" s="24">
        <f t="shared" si="23"/>
        <v>514053.35000000003</v>
      </c>
      <c r="G114" s="24">
        <f t="shared" si="23"/>
        <v>1002449.9000000001</v>
      </c>
      <c r="H114" s="24">
        <f t="shared" si="23"/>
        <v>1215971.2</v>
      </c>
      <c r="I114" s="24">
        <f>+I115+I116</f>
        <v>43222.59</v>
      </c>
      <c r="J114" s="24">
        <f aca="true" t="shared" si="24" ref="J114:P114">+J115+J116</f>
        <v>1231678.3300000003</v>
      </c>
      <c r="K114" s="24">
        <f t="shared" si="24"/>
        <v>562886.5</v>
      </c>
      <c r="L114" s="24">
        <f>+L115+L116</f>
        <v>59494.2</v>
      </c>
      <c r="M114" s="24">
        <f t="shared" si="24"/>
        <v>1191586.72</v>
      </c>
      <c r="N114" s="24">
        <f t="shared" si="24"/>
        <v>394390.06999999995</v>
      </c>
      <c r="O114" s="24">
        <f t="shared" si="24"/>
        <v>334235.29000000004</v>
      </c>
      <c r="P114" s="24">
        <f t="shared" si="24"/>
        <v>755015.68</v>
      </c>
      <c r="Q114" s="24">
        <f>+Q115+Q116</f>
        <v>84827.16</v>
      </c>
      <c r="R114" s="24">
        <f>+R115+R116</f>
        <v>1547133.95</v>
      </c>
      <c r="S114" s="42">
        <f t="shared" si="22"/>
        <v>15664095</v>
      </c>
      <c r="T114" s="64"/>
    </row>
    <row r="115" spans="1:20" ht="18" customHeight="1">
      <c r="A115" s="16" t="s">
        <v>115</v>
      </c>
      <c r="B115" s="24">
        <f aca="true" t="shared" si="25" ref="B115:H115">+B50+B67+B74+B111</f>
        <v>1416394.71</v>
      </c>
      <c r="C115" s="24">
        <f t="shared" si="25"/>
        <v>2515493.9400000004</v>
      </c>
      <c r="D115" s="24">
        <f t="shared" si="25"/>
        <v>2664784.6599999997</v>
      </c>
      <c r="E115" s="24">
        <f>+E50+E67+E74+E111</f>
        <v>77304.97</v>
      </c>
      <c r="F115" s="24">
        <f t="shared" si="25"/>
        <v>514053.35000000003</v>
      </c>
      <c r="G115" s="24">
        <f t="shared" si="25"/>
        <v>988958.8600000001</v>
      </c>
      <c r="H115" s="24">
        <f t="shared" si="25"/>
        <v>1192863.26</v>
      </c>
      <c r="I115" s="24">
        <f>+I50+I67+I74+I111</f>
        <v>43222.59</v>
      </c>
      <c r="J115" s="24">
        <f aca="true" t="shared" si="26" ref="J115:P115">+J50+J67+J74+J111</f>
        <v>1231678.3300000003</v>
      </c>
      <c r="K115" s="24">
        <f t="shared" si="26"/>
        <v>552227.97</v>
      </c>
      <c r="L115" s="24">
        <f>+L50+L67+L74+L111</f>
        <v>59494.2</v>
      </c>
      <c r="M115" s="24">
        <f t="shared" si="26"/>
        <v>1181138.32</v>
      </c>
      <c r="N115" s="24">
        <f t="shared" si="26"/>
        <v>392877.26999999996</v>
      </c>
      <c r="O115" s="24">
        <f t="shared" si="26"/>
        <v>326395.72000000003</v>
      </c>
      <c r="P115" s="24">
        <f t="shared" si="26"/>
        <v>753550.9400000001</v>
      </c>
      <c r="Q115" s="24">
        <f>+Q50+Q67+Q74+Q111</f>
        <v>84827.16</v>
      </c>
      <c r="R115" s="24">
        <f>+R50+R67+R74+R111</f>
        <v>1533564.8299999998</v>
      </c>
      <c r="S115" s="42">
        <f t="shared" si="22"/>
        <v>15528831.08</v>
      </c>
      <c r="T115" s="46"/>
    </row>
    <row r="116" spans="1:20" ht="18.75" customHeight="1">
      <c r="A116" s="16" t="s">
        <v>116</v>
      </c>
      <c r="B116" s="24">
        <f aca="true" t="shared" si="27" ref="B116:H116">IF(+B62+B112+B117&lt;0,0,(B62+B112+B117))</f>
        <v>16733.48</v>
      </c>
      <c r="C116" s="24">
        <f t="shared" si="27"/>
        <v>23154.26</v>
      </c>
      <c r="D116" s="24">
        <f t="shared" si="27"/>
        <v>13284.04</v>
      </c>
      <c r="E116" s="24"/>
      <c r="F116" s="24">
        <f t="shared" si="27"/>
        <v>0</v>
      </c>
      <c r="G116" s="24">
        <f t="shared" si="27"/>
        <v>13491.04</v>
      </c>
      <c r="H116" s="24">
        <f t="shared" si="27"/>
        <v>23107.94</v>
      </c>
      <c r="I116" s="24"/>
      <c r="J116" s="24">
        <f aca="true" t="shared" si="28" ref="J116:P116">IF(+J62+J112+J117&lt;0,0,(J62+J112+J117))</f>
        <v>0</v>
      </c>
      <c r="K116" s="24">
        <f t="shared" si="28"/>
        <v>10658.53</v>
      </c>
      <c r="L116" s="24"/>
      <c r="M116" s="24">
        <f t="shared" si="28"/>
        <v>10448.4</v>
      </c>
      <c r="N116" s="24">
        <f t="shared" si="28"/>
        <v>1512.8</v>
      </c>
      <c r="O116" s="24">
        <f t="shared" si="28"/>
        <v>7839.57</v>
      </c>
      <c r="P116" s="24">
        <f t="shared" si="28"/>
        <v>1464.74</v>
      </c>
      <c r="Q116" s="24"/>
      <c r="R116" s="24">
        <f>IF(+R62+R112+R117&lt;0,0,(R62+R112+R117))</f>
        <v>13569.12</v>
      </c>
      <c r="S116" s="42">
        <f t="shared" si="22"/>
        <v>135263.92</v>
      </c>
      <c r="T116" s="65"/>
    </row>
    <row r="117" spans="1:21" ht="18.75" customHeight="1">
      <c r="A117" s="16" t="s">
        <v>117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19"/>
      <c r="R117" s="19">
        <v>0</v>
      </c>
      <c r="S117" s="31">
        <f t="shared" si="22"/>
        <v>0</v>
      </c>
      <c r="U117" s="49"/>
    </row>
    <row r="118" spans="1:22" ht="18.75" customHeight="1">
      <c r="A118" s="16" t="s">
        <v>118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22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8">
        <v>0</v>
      </c>
      <c r="O122" s="38">
        <v>0</v>
      </c>
      <c r="P122" s="38">
        <v>0</v>
      </c>
      <c r="Q122" s="18">
        <v>0</v>
      </c>
      <c r="R122" s="18">
        <v>0</v>
      </c>
      <c r="S122" s="39">
        <f>SUM(S123:S148)</f>
        <v>15664095</v>
      </c>
      <c r="T122" s="46"/>
    </row>
    <row r="123" spans="1:19" ht="18.75" customHeight="1">
      <c r="A123" s="26" t="s">
        <v>120</v>
      </c>
      <c r="B123" s="27">
        <v>181972.85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9">
        <f aca="true" t="shared" si="29" ref="S123:S143">SUM(B123:R123)</f>
        <v>181972.85</v>
      </c>
    </row>
    <row r="124" spans="1:19" ht="18.75" customHeight="1">
      <c r="A124" s="26" t="s">
        <v>121</v>
      </c>
      <c r="B124" s="27">
        <v>1251155.33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9">
        <f t="shared" si="29"/>
        <v>1251155.33</v>
      </c>
    </row>
    <row r="125" spans="1:19" ht="18.75" customHeight="1">
      <c r="A125" s="26" t="s">
        <v>122</v>
      </c>
      <c r="B125" s="38">
        <v>0</v>
      </c>
      <c r="C125" s="27">
        <v>2538648.2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9">
        <f t="shared" si="29"/>
        <v>2538648.2</v>
      </c>
    </row>
    <row r="126" spans="1:19" ht="18.75" customHeight="1">
      <c r="A126" s="26" t="s">
        <v>123</v>
      </c>
      <c r="B126" s="38">
        <v>0</v>
      </c>
      <c r="C126" s="38">
        <v>0</v>
      </c>
      <c r="D126" s="27">
        <v>2678068.6999999997</v>
      </c>
      <c r="E126" s="27">
        <v>77304.97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9">
        <f t="shared" si="29"/>
        <v>2755373.67</v>
      </c>
    </row>
    <row r="127" spans="1:19" ht="18.75" customHeight="1">
      <c r="A127" s="26" t="s">
        <v>124</v>
      </c>
      <c r="B127" s="38">
        <v>0</v>
      </c>
      <c r="C127" s="38">
        <v>0</v>
      </c>
      <c r="D127" s="38">
        <v>0</v>
      </c>
      <c r="E127" s="18">
        <v>0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9">
        <f t="shared" si="29"/>
        <v>0</v>
      </c>
    </row>
    <row r="128" spans="1:19" ht="18.75" customHeight="1">
      <c r="A128" s="26" t="s">
        <v>125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1215971.21</v>
      </c>
      <c r="I128" s="27">
        <v>43222.59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9">
        <f t="shared" si="29"/>
        <v>1259193.8</v>
      </c>
    </row>
    <row r="129" spans="1:19" ht="18.75" customHeight="1">
      <c r="A129" s="26" t="s">
        <v>126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18">
        <v>0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9">
        <f t="shared" si="29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18">
        <v>0</v>
      </c>
      <c r="J130" s="38">
        <v>0</v>
      </c>
      <c r="K130" s="38">
        <v>0</v>
      </c>
      <c r="L130" s="27">
        <v>10417.43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9">
        <f t="shared" si="29"/>
        <v>10417.43</v>
      </c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1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9">
        <f t="shared" si="29"/>
        <v>0</v>
      </c>
    </row>
    <row r="132" spans="1:19" ht="18.75" customHeight="1">
      <c r="A132" s="26" t="s">
        <v>129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18">
        <v>0</v>
      </c>
      <c r="J132" s="38">
        <v>0</v>
      </c>
      <c r="K132" s="38">
        <v>0</v>
      </c>
      <c r="L132" s="27">
        <v>49076.77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9">
        <f t="shared" si="29"/>
        <v>49076.77</v>
      </c>
    </row>
    <row r="133" spans="1:19" ht="18.75" customHeight="1">
      <c r="A133" s="26" t="s">
        <v>130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18">
        <v>0</v>
      </c>
      <c r="J133" s="38">
        <v>0</v>
      </c>
      <c r="K133" s="38">
        <v>0</v>
      </c>
      <c r="L133" s="18">
        <v>0</v>
      </c>
      <c r="M133" s="59">
        <v>0</v>
      </c>
      <c r="N133" s="38">
        <v>0</v>
      </c>
      <c r="O133" s="38">
        <v>0</v>
      </c>
      <c r="P133" s="38">
        <v>0</v>
      </c>
      <c r="Q133" s="59">
        <v>0</v>
      </c>
      <c r="R133" s="59">
        <v>0</v>
      </c>
      <c r="S133" s="39">
        <f t="shared" si="29"/>
        <v>0</v>
      </c>
    </row>
    <row r="134" spans="1:19" ht="18.75" customHeight="1">
      <c r="A134" s="26" t="s">
        <v>131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18">
        <v>0</v>
      </c>
      <c r="J134" s="38">
        <v>0</v>
      </c>
      <c r="K134" s="38">
        <v>0</v>
      </c>
      <c r="L134" s="18">
        <v>0</v>
      </c>
      <c r="M134" s="59">
        <v>0</v>
      </c>
      <c r="N134" s="38">
        <v>0</v>
      </c>
      <c r="O134" s="38">
        <v>0</v>
      </c>
      <c r="P134" s="38">
        <v>0</v>
      </c>
      <c r="Q134" s="27">
        <v>24854.36</v>
      </c>
      <c r="R134" s="38">
        <v>0</v>
      </c>
      <c r="S134" s="39">
        <f t="shared" si="29"/>
        <v>24854.36</v>
      </c>
    </row>
    <row r="135" spans="1:19" ht="18.75" customHeight="1">
      <c r="A135" s="26" t="s">
        <v>132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18">
        <v>0</v>
      </c>
      <c r="J135" s="38">
        <v>0</v>
      </c>
      <c r="K135" s="38">
        <v>0</v>
      </c>
      <c r="L135" s="18">
        <v>0</v>
      </c>
      <c r="M135" s="59">
        <v>0</v>
      </c>
      <c r="N135" s="38">
        <v>0</v>
      </c>
      <c r="O135" s="38">
        <v>0</v>
      </c>
      <c r="P135" s="38">
        <v>0</v>
      </c>
      <c r="Q135" s="27">
        <v>1696.54</v>
      </c>
      <c r="R135" s="38">
        <v>0</v>
      </c>
      <c r="S135" s="39">
        <f t="shared" si="29"/>
        <v>1696.54</v>
      </c>
    </row>
    <row r="136" spans="1:19" ht="18.75" customHeight="1">
      <c r="A136" s="26" t="s">
        <v>133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18">
        <v>0</v>
      </c>
      <c r="J136" s="38">
        <v>0</v>
      </c>
      <c r="K136" s="38">
        <v>0</v>
      </c>
      <c r="L136" s="18">
        <v>0</v>
      </c>
      <c r="M136" s="59">
        <v>0</v>
      </c>
      <c r="N136" s="38">
        <v>0</v>
      </c>
      <c r="O136" s="38">
        <v>0</v>
      </c>
      <c r="P136" s="38">
        <v>0</v>
      </c>
      <c r="Q136" s="27">
        <v>12266.01</v>
      </c>
      <c r="R136" s="38">
        <v>0</v>
      </c>
      <c r="S136" s="39">
        <f t="shared" si="29"/>
        <v>12266.01</v>
      </c>
    </row>
    <row r="137" spans="1:19" ht="18.75" customHeight="1">
      <c r="A137" s="26" t="s">
        <v>134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18">
        <v>0</v>
      </c>
      <c r="J137" s="38">
        <v>0</v>
      </c>
      <c r="K137" s="38">
        <v>0</v>
      </c>
      <c r="L137" s="18">
        <v>0</v>
      </c>
      <c r="M137" s="59">
        <v>0</v>
      </c>
      <c r="N137" s="38">
        <v>0</v>
      </c>
      <c r="O137" s="38">
        <v>0</v>
      </c>
      <c r="P137" s="38">
        <v>0</v>
      </c>
      <c r="Q137" s="27">
        <v>11875.8</v>
      </c>
      <c r="R137" s="38">
        <v>0</v>
      </c>
      <c r="S137" s="39">
        <f t="shared" si="29"/>
        <v>11875.8</v>
      </c>
    </row>
    <row r="138" spans="1:19" ht="18.75" customHeight="1">
      <c r="A138" s="26" t="s">
        <v>135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18">
        <v>0</v>
      </c>
      <c r="J138" s="38">
        <v>0</v>
      </c>
      <c r="K138" s="38">
        <v>0</v>
      </c>
      <c r="L138" s="18">
        <v>0</v>
      </c>
      <c r="M138" s="59">
        <v>0</v>
      </c>
      <c r="N138" s="38">
        <v>0</v>
      </c>
      <c r="O138" s="38">
        <v>0</v>
      </c>
      <c r="P138" s="38">
        <v>0</v>
      </c>
      <c r="Q138" s="27">
        <v>34134.45</v>
      </c>
      <c r="R138" s="38">
        <v>0</v>
      </c>
      <c r="S138" s="39">
        <f t="shared" si="29"/>
        <v>34134.45</v>
      </c>
    </row>
    <row r="139" spans="1:19" ht="18.75" customHeight="1">
      <c r="A139" s="26" t="s">
        <v>136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18">
        <v>0</v>
      </c>
      <c r="J139" s="38">
        <v>0</v>
      </c>
      <c r="K139" s="38">
        <v>0</v>
      </c>
      <c r="L139" s="18">
        <v>0</v>
      </c>
      <c r="M139" s="59">
        <v>0</v>
      </c>
      <c r="N139" s="38">
        <v>0</v>
      </c>
      <c r="O139" s="38">
        <v>0</v>
      </c>
      <c r="P139" s="38">
        <v>0</v>
      </c>
      <c r="Q139" s="59">
        <v>0</v>
      </c>
      <c r="R139" s="27">
        <v>547091.11</v>
      </c>
      <c r="S139" s="39">
        <f t="shared" si="29"/>
        <v>547091.11</v>
      </c>
    </row>
    <row r="140" spans="1:19" ht="18.75" customHeight="1">
      <c r="A140" s="26" t="s">
        <v>137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18">
        <v>0</v>
      </c>
      <c r="J140" s="38">
        <v>0</v>
      </c>
      <c r="K140" s="38">
        <v>0</v>
      </c>
      <c r="L140" s="18">
        <v>0</v>
      </c>
      <c r="M140" s="59">
        <v>0</v>
      </c>
      <c r="N140" s="38">
        <v>0</v>
      </c>
      <c r="O140" s="38">
        <v>0</v>
      </c>
      <c r="P140" s="38">
        <v>0</v>
      </c>
      <c r="Q140" s="59">
        <v>0</v>
      </c>
      <c r="R140" s="27">
        <v>1000042.83</v>
      </c>
      <c r="S140" s="39">
        <f t="shared" si="29"/>
        <v>1000042.83</v>
      </c>
    </row>
    <row r="141" spans="1:19" ht="18.75" customHeight="1">
      <c r="A141" s="26" t="s">
        <v>138</v>
      </c>
      <c r="B141" s="38">
        <v>0</v>
      </c>
      <c r="C141" s="38">
        <v>0</v>
      </c>
      <c r="D141" s="38">
        <v>0</v>
      </c>
      <c r="E141" s="18">
        <v>0</v>
      </c>
      <c r="F141" s="27">
        <v>514053.35</v>
      </c>
      <c r="G141" s="38">
        <v>0</v>
      </c>
      <c r="H141" s="38">
        <v>0</v>
      </c>
      <c r="I141" s="18">
        <v>0</v>
      </c>
      <c r="J141" s="38">
        <v>0</v>
      </c>
      <c r="K141" s="38">
        <v>0</v>
      </c>
      <c r="L141" s="18">
        <v>0</v>
      </c>
      <c r="M141" s="59">
        <v>0</v>
      </c>
      <c r="N141" s="38">
        <v>0</v>
      </c>
      <c r="O141" s="38">
        <v>0</v>
      </c>
      <c r="P141" s="38">
        <v>0</v>
      </c>
      <c r="Q141" s="59">
        <v>0</v>
      </c>
      <c r="R141" s="38">
        <v>0</v>
      </c>
      <c r="S141" s="39">
        <f t="shared" si="29"/>
        <v>514053.35</v>
      </c>
    </row>
    <row r="142" spans="1:19" ht="18.75" customHeight="1">
      <c r="A142" s="26" t="s">
        <v>139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1002449.9</v>
      </c>
      <c r="H142" s="38">
        <v>0</v>
      </c>
      <c r="I142" s="18">
        <v>0</v>
      </c>
      <c r="J142" s="38">
        <v>0</v>
      </c>
      <c r="K142" s="38">
        <v>0</v>
      </c>
      <c r="L142" s="18">
        <v>0</v>
      </c>
      <c r="M142" s="59">
        <v>0</v>
      </c>
      <c r="N142" s="38">
        <v>0</v>
      </c>
      <c r="O142" s="38">
        <v>0</v>
      </c>
      <c r="P142" s="38">
        <v>0</v>
      </c>
      <c r="Q142" s="59">
        <v>0</v>
      </c>
      <c r="R142" s="38">
        <v>0</v>
      </c>
      <c r="S142" s="39">
        <f t="shared" si="29"/>
        <v>1002449.9</v>
      </c>
    </row>
    <row r="143" spans="1:21" ht="18.75" customHeight="1">
      <c r="A143" s="26" t="s">
        <v>140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18">
        <v>0</v>
      </c>
      <c r="J143" s="27">
        <v>1231678.34</v>
      </c>
      <c r="K143" s="38">
        <v>0</v>
      </c>
      <c r="L143" s="18">
        <v>0</v>
      </c>
      <c r="M143" s="59">
        <v>0</v>
      </c>
      <c r="N143" s="38">
        <v>0</v>
      </c>
      <c r="O143" s="38">
        <v>0</v>
      </c>
      <c r="P143" s="38">
        <v>0</v>
      </c>
      <c r="Q143" s="59">
        <v>0</v>
      </c>
      <c r="R143" s="38">
        <v>0</v>
      </c>
      <c r="S143" s="39">
        <f t="shared" si="29"/>
        <v>1231678.34</v>
      </c>
      <c r="T143" s="72"/>
      <c r="U143" s="72"/>
    </row>
    <row r="144" spans="1:19" ht="18.75" customHeight="1">
      <c r="A144" s="26" t="s">
        <v>150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18">
        <v>0</v>
      </c>
      <c r="J144" s="38">
        <v>0</v>
      </c>
      <c r="K144" s="27">
        <v>562886.49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9">
        <f>SUM(B144:R144)</f>
        <v>562886.49</v>
      </c>
    </row>
    <row r="145" spans="1:19" ht="18" customHeight="1">
      <c r="A145" s="26" t="s">
        <v>151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18">
        <v>0</v>
      </c>
      <c r="J145" s="38">
        <v>0</v>
      </c>
      <c r="K145" s="38">
        <v>0</v>
      </c>
      <c r="L145" s="18">
        <v>0</v>
      </c>
      <c r="M145" s="27">
        <v>1191586.72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9">
        <f>SUM(B145:R145)</f>
        <v>1191586.72</v>
      </c>
    </row>
    <row r="146" spans="1:19" ht="18" customHeight="1">
      <c r="A146" s="26" t="s">
        <v>152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1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394390.07</v>
      </c>
      <c r="O146" s="38">
        <v>0</v>
      </c>
      <c r="P146" s="38">
        <v>0</v>
      </c>
      <c r="Q146" s="38">
        <v>0</v>
      </c>
      <c r="R146" s="38">
        <v>0</v>
      </c>
      <c r="S146" s="39">
        <f>SUM(B146:R146)</f>
        <v>394390.07</v>
      </c>
    </row>
    <row r="147" spans="1:19" ht="18" customHeight="1">
      <c r="A147" s="26" t="s">
        <v>153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1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334235.29</v>
      </c>
      <c r="P147" s="38">
        <v>0</v>
      </c>
      <c r="Q147" s="38">
        <v>0</v>
      </c>
      <c r="R147" s="38">
        <v>0</v>
      </c>
      <c r="S147" s="39">
        <f>SUM(B147:R147)</f>
        <v>334235.29</v>
      </c>
    </row>
    <row r="148" spans="1:19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6">
        <v>755015.69</v>
      </c>
      <c r="Q148" s="75">
        <v>0</v>
      </c>
      <c r="R148" s="75">
        <v>0</v>
      </c>
      <c r="S148" s="40">
        <f>SUM(B148:R148)</f>
        <v>755015.69</v>
      </c>
    </row>
    <row r="149" ht="18" customHeight="1"/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2019-03-07T19:28:05Z</dcterms:modified>
  <cp:category/>
  <cp:version/>
  <cp:contentType/>
  <cp:contentStatus/>
</cp:coreProperties>
</file>