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CONCESSÃO'!$A$1:$S$143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<sst xmlns="http://schemas.openxmlformats.org/spreadsheetml/2006/main" count="169" uniqueCount="158">
  <si>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</si>
  <si>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</si>
  <si>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</si>
  <si>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</si>
  <si>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</si>
  <si>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</si>
  <si>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</si>
  <si>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</si>
  <si>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</si>
  <si>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</si>
  <si>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</si>
  <si>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</si>
  <si>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</si>
  <si>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</si>
  <si>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</si>
  <si>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</si>
  <si>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</si>
  <si>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</si>
  <si>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</si>
  <si>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</si>
  <si>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</si>
  <si>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</si>
  <si>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</si>
  <si>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</si>
  <si>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</si>
  <si>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</si>
  <si>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</si>
  <si>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</si>
  <si>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</si>
  <si>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</si>
  <si>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</si>
  <si>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</si>
  <si>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</si>
  <si>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</si>
  <si>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</si>
  <si>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</si>
  <si>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</si>
  <si>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</si>
  <si>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</si>
  <si>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</si>
  <si>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</si>
  <si>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</si>
  <si>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</si>
  <si>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</si>
  <si>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</si>
  <si>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</si>
  <si>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</si>
  <si>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</si>
  <si>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</si>
  <si>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</si>
  <si>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</si>
  <si>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</si>
  <si>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</si>
  <si>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</si>
  <si>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</si>
  <si>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</si>
  <si>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</si>
  <si>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</si>
  <si>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</si>
  <si>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</si>
  <si>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</si>
  <si>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</si>
  <si>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</si>
  <si>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</si>
  <si>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</si>
  <si>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</si>
  <si>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</si>
  <si>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</si>
  <si>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</si>
  <si>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</si>
  <si>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</si>
  <si>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</si>
  <si>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</si>
  <si>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</si>
  <si>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</si>
  <si>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</si>
  <si>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</si>
  <si>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</si>
  <si>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</si>
  <si>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</si>
  <si>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</si>
  <si>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</si>
  <si>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</si>
  <si>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</si>
  <si>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</si>
  <si>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</si>
  <si>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</si>
  <si>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</si>
  <si>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</si>
  <si>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</si>
  <si>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</si>
  <si>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</si>
  <si>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</si>
  <si>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</si>
  <si>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</si>
  <si>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</si>
  <si>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</si>
  <si>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</si>
  <si>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</si>
  <si>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</si>
  <si>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</si>
  <si>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</si>
  <si>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</si>
  <si>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</si>
  <si>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</si>
  <si>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</si>
  <si>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</si>
  <si>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</si>
  <si>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</si>
  <si>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</si>
  <si>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</si>
  <si>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</si>
  <si>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</si>
  <si>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</si>
  <si>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</si>
  <si>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</si>
  <si>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</si>
  <si>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</si>
  <si>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</si>
  <si>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</si>
  <si>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</si>
  <si>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</si>
  <si>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</si>
  <si>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</si>
  <si>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</si>
  <si>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</si>
  <si>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</si>
  <si>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</si>
  <si>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</si>
  <si>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</si>
  <si>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</si>
  <si>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</si>
  <si>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</si>
  <si>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</si>
  <si>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</si>
  <si>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</si>
  <si>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</si>
  <si>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</si>
  <si>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</si>
  <si>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</si>
  <si>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</si>
  <si>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</si>
  <si>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</si>
  <si>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</si>
  <si>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</si>
  <si>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Cidade Dutra</t>
  </si>
  <si>
    <t>Ambiental</t>
  </si>
  <si>
    <t>Gatusa</t>
  </si>
  <si>
    <t>KBPX</t>
  </si>
  <si>
    <t>VIP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</si>
  <si>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</si>
  <si>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</si>
  <si>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</si>
  <si>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</si>
  <si>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</si>
  <si>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OPERAÇÃO 26/02/19 - VENCIMENTO 07/03/19</t>
  </si>
  <si>
    <t xml:space="preserve">Consórcio Unisul </t>
  </si>
  <si>
    <t>Consórcio Sete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</si>
</sst>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1" fontId="2" fillId="0" borderId="4" xfId="49" applyFont="1" applyFill="1" applyBorder="1" applyAlignment="1">
      <alignment horizontal="center" vertical="center" wrapText="1"/>
      <protection/>
    </xf>
    <xf numFmtId="171" fontId="0" fillId="0" borderId="15" xfId="46" applyNumberFormat="1" applyFont="1" applyBorder="1" applyAlignment="1">
      <alignment vertical="center"/>
    </xf>
    <xf numFmtId="44" fontId="0" fillId="0" borderId="15" xfId="46" applyNumberFormat="1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8"/>
  <sheetViews>
    <sheetView showGridLines="0" tabSelected="1" zoomScale="80" zoomScaleNormal="80" zoomScaleSheetLayoutView="70" zoomScalePageLayoutView="0" workbookViewId="0" topLeftCell="A1">
      <selection activeCell="A1" sqref="A1:S1"/>
    </sheetView>
  </sheetViews>
  <sheetFormatPr defaultColWidth="9.00390625" defaultRowHeight="14.25"/>
  <cols>
    <col min="1" max="1" width="82.00390625" style="1" bestFit="1" customWidth="1"/>
    <col min="2" max="18" width="17.375" style="1" customWidth="1"/>
    <col min="19" max="19" width="18.75390625" style="1" customWidth="1"/>
    <col min="20" max="20" width="15.625" style="1" bestFit="1" customWidth="1"/>
    <col min="21" max="21" width="10.125" style="1" bestFit="1" customWidth="1"/>
    <col min="22" max="16384" width="9.00390625" style="1" customWidth="1"/>
  </cols>
  <sheetData>
    <row r="1" spans="1:19" ht="21">
      <c r="A1" s="77" t="s">
        <v>28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ht="21">
      <c r="A2" s="78" t="s">
        <v>155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ht="15.75">
      <c r="A3" s="4"/>
      <c r="B3" s="5"/>
      <c r="C3" s="4" t="s">
        <v>11</v>
      </c>
      <c r="D3" s="6">
        <v>4.3</v>
      </c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4"/>
    </row>
    <row r="4" spans="1:19" ht="15.75">
      <c r="A4" s="79" t="s">
        <v>12</v>
      </c>
      <c r="B4" s="81" t="s">
        <v>31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0" t="s">
        <v>13</v>
      </c>
    </row>
    <row r="5" spans="1:19" ht="38.25">
      <c r="A5" s="79"/>
      <c r="B5" s="28" t="s">
        <v>7</v>
      </c>
      <c r="C5" s="28" t="s">
        <v>8</v>
      </c>
      <c r="D5" s="28" t="s">
        <v>9</v>
      </c>
      <c r="E5" s="28" t="s">
        <v>9</v>
      </c>
      <c r="F5" s="74" t="s">
        <v>30</v>
      </c>
      <c r="G5" s="74" t="s">
        <v>29</v>
      </c>
      <c r="H5" s="28" t="s">
        <v>39</v>
      </c>
      <c r="I5" s="28" t="s">
        <v>39</v>
      </c>
      <c r="J5" s="28" t="s">
        <v>144</v>
      </c>
      <c r="K5" s="28" t="s">
        <v>145</v>
      </c>
      <c r="L5" s="28" t="s">
        <v>156</v>
      </c>
      <c r="M5" s="28" t="s">
        <v>146</v>
      </c>
      <c r="N5" s="28" t="s">
        <v>147</v>
      </c>
      <c r="O5" s="28" t="s">
        <v>148</v>
      </c>
      <c r="P5" s="28" t="s">
        <v>149</v>
      </c>
      <c r="Q5" s="28" t="s">
        <v>157</v>
      </c>
      <c r="R5" s="28" t="s">
        <v>10</v>
      </c>
      <c r="S5" s="79"/>
    </row>
    <row r="6" spans="1:19" ht="18.75" customHeight="1">
      <c r="A6" s="79"/>
      <c r="B6" s="3" t="s">
        <v>0</v>
      </c>
      <c r="C6" s="3" t="s">
        <v>1</v>
      </c>
      <c r="D6" s="3" t="s">
        <v>2</v>
      </c>
      <c r="E6" s="3" t="s">
        <v>2</v>
      </c>
      <c r="F6" s="3" t="s">
        <v>143</v>
      </c>
      <c r="G6" s="3" t="s">
        <v>143</v>
      </c>
      <c r="H6" s="3" t="s">
        <v>3</v>
      </c>
      <c r="I6" s="3" t="s">
        <v>3</v>
      </c>
      <c r="J6" s="3" t="s">
        <v>4</v>
      </c>
      <c r="K6" s="3" t="s">
        <v>4</v>
      </c>
      <c r="L6" s="3" t="s">
        <v>4</v>
      </c>
      <c r="M6" s="3" t="s">
        <v>5</v>
      </c>
      <c r="N6" s="3" t="s">
        <v>5</v>
      </c>
      <c r="O6" s="3" t="s">
        <v>5</v>
      </c>
      <c r="P6" s="3" t="s">
        <v>5</v>
      </c>
      <c r="Q6" s="3" t="s">
        <v>5</v>
      </c>
      <c r="R6" s="3" t="s">
        <v>6</v>
      </c>
      <c r="S6" s="79"/>
    </row>
    <row r="7" spans="1:22" ht="17.25" customHeight="1">
      <c r="A7" s="8" t="s">
        <v>25</v>
      </c>
      <c r="B7" s="9">
        <f aca="true" t="shared" si="0" ref="B7:S7">+B8+B20+B24+B27</f>
        <v>541618</v>
      </c>
      <c r="C7" s="9">
        <f t="shared" si="0"/>
        <v>703126</v>
      </c>
      <c r="D7" s="9">
        <f t="shared" si="0"/>
        <v>692506</v>
      </c>
      <c r="E7" s="9">
        <v>0</v>
      </c>
      <c r="F7" s="9">
        <f>+F8+F20+F24+F27</f>
        <v>92204</v>
      </c>
      <c r="G7" s="9">
        <f>+G8+G20+G24+G27</f>
        <v>284851</v>
      </c>
      <c r="H7" s="9">
        <f t="shared" si="0"/>
        <v>454553</v>
      </c>
      <c r="I7" s="9">
        <v>0</v>
      </c>
      <c r="J7" s="9">
        <f t="shared" si="0"/>
        <v>333586</v>
      </c>
      <c r="K7" s="9">
        <f t="shared" si="0"/>
        <v>275209</v>
      </c>
      <c r="L7" s="9">
        <v>0</v>
      </c>
      <c r="M7" s="9">
        <f t="shared" si="0"/>
        <v>448207</v>
      </c>
      <c r="N7" s="9">
        <f t="shared" si="0"/>
        <v>144346</v>
      </c>
      <c r="O7" s="9">
        <f t="shared" si="0"/>
        <v>145688</v>
      </c>
      <c r="P7" s="9">
        <f t="shared" si="0"/>
        <v>303115</v>
      </c>
      <c r="Q7" s="9">
        <v>0</v>
      </c>
      <c r="R7" s="9">
        <f t="shared" si="0"/>
        <v>480537</v>
      </c>
      <c r="S7" s="9">
        <f t="shared" si="0"/>
        <v>4899546</v>
      </c>
      <c r="T7" s="44"/>
      <c r="U7"/>
      <c r="V7"/>
    </row>
    <row r="8" spans="1:22" ht="17.25" customHeight="1">
      <c r="A8" s="10" t="s">
        <v>36</v>
      </c>
      <c r="B8" s="11">
        <f>B9+B12+B16</f>
        <v>277937</v>
      </c>
      <c r="C8" s="11">
        <f aca="true" t="shared" si="1" ref="C8:R8">C9+C12+C16</f>
        <v>373984</v>
      </c>
      <c r="D8" s="11">
        <f t="shared" si="1"/>
        <v>339963</v>
      </c>
      <c r="E8" s="11">
        <v>0</v>
      </c>
      <c r="F8" s="11">
        <f>F9+F12+F16</f>
        <v>44228</v>
      </c>
      <c r="G8" s="11">
        <f>G9+G12+G16</f>
        <v>139270</v>
      </c>
      <c r="H8" s="11">
        <f t="shared" si="1"/>
        <v>240144</v>
      </c>
      <c r="I8" s="11">
        <v>0</v>
      </c>
      <c r="J8" s="11">
        <f t="shared" si="1"/>
        <v>181452</v>
      </c>
      <c r="K8" s="11">
        <f t="shared" si="1"/>
        <v>128018</v>
      </c>
      <c r="L8" s="11">
        <v>0</v>
      </c>
      <c r="M8" s="11">
        <f t="shared" si="1"/>
        <v>227984</v>
      </c>
      <c r="N8" s="11">
        <f t="shared" si="1"/>
        <v>78028</v>
      </c>
      <c r="O8" s="11">
        <f t="shared" si="1"/>
        <v>77596</v>
      </c>
      <c r="P8" s="11">
        <f t="shared" si="1"/>
        <v>143191</v>
      </c>
      <c r="Q8" s="11">
        <v>0</v>
      </c>
      <c r="R8" s="11">
        <f t="shared" si="1"/>
        <v>268071</v>
      </c>
      <c r="S8" s="11">
        <f aca="true" t="shared" si="2" ref="S8:S27">SUM(B8:R8)</f>
        <v>2519866</v>
      </c>
      <c r="T8"/>
      <c r="U8"/>
      <c r="V8"/>
    </row>
    <row r="9" spans="1:22" ht="17.25" customHeight="1">
      <c r="A9" s="15" t="s">
        <v>14</v>
      </c>
      <c r="B9" s="13">
        <f>+B10+B11</f>
        <v>36257</v>
      </c>
      <c r="C9" s="13">
        <f aca="true" t="shared" si="3" ref="C9:R9">+C10+C11</f>
        <v>49883</v>
      </c>
      <c r="D9" s="13">
        <f t="shared" si="3"/>
        <v>42023</v>
      </c>
      <c r="E9" s="13">
        <v>0</v>
      </c>
      <c r="F9" s="13">
        <f>+F10+F11</f>
        <v>6756</v>
      </c>
      <c r="G9" s="13">
        <f>+G10+G11</f>
        <v>15591</v>
      </c>
      <c r="H9" s="13">
        <f t="shared" si="3"/>
        <v>30459</v>
      </c>
      <c r="I9" s="13">
        <v>0</v>
      </c>
      <c r="J9" s="13">
        <f t="shared" si="3"/>
        <v>22501</v>
      </c>
      <c r="K9" s="13">
        <f t="shared" si="3"/>
        <v>11836</v>
      </c>
      <c r="L9" s="13">
        <v>0</v>
      </c>
      <c r="M9" s="13">
        <f t="shared" si="3"/>
        <v>19405</v>
      </c>
      <c r="N9" s="13">
        <f t="shared" si="3"/>
        <v>6830</v>
      </c>
      <c r="O9" s="13">
        <f t="shared" si="3"/>
        <v>8483</v>
      </c>
      <c r="P9" s="13">
        <f t="shared" si="3"/>
        <v>9744</v>
      </c>
      <c r="Q9" s="13">
        <v>0</v>
      </c>
      <c r="R9" s="13">
        <f t="shared" si="3"/>
        <v>42586</v>
      </c>
      <c r="S9" s="11">
        <f t="shared" si="2"/>
        <v>302354</v>
      </c>
      <c r="T9"/>
      <c r="U9"/>
      <c r="V9"/>
    </row>
    <row r="10" spans="1:22" ht="17.25" customHeight="1">
      <c r="A10" s="29" t="s">
        <v>15</v>
      </c>
      <c r="B10" s="13">
        <v>36257</v>
      </c>
      <c r="C10" s="13">
        <v>49883</v>
      </c>
      <c r="D10" s="13">
        <v>42023</v>
      </c>
      <c r="E10" s="13">
        <v>0</v>
      </c>
      <c r="F10" s="13">
        <v>6756</v>
      </c>
      <c r="G10" s="13">
        <v>15591</v>
      </c>
      <c r="H10" s="13">
        <v>30459</v>
      </c>
      <c r="I10" s="13">
        <v>0</v>
      </c>
      <c r="J10" s="13">
        <v>22501</v>
      </c>
      <c r="K10" s="13">
        <v>11836</v>
      </c>
      <c r="L10" s="13">
        <v>0</v>
      </c>
      <c r="M10" s="13">
        <v>19405</v>
      </c>
      <c r="N10" s="13">
        <v>6830</v>
      </c>
      <c r="O10" s="13">
        <v>8483</v>
      </c>
      <c r="P10" s="13">
        <v>9744</v>
      </c>
      <c r="Q10" s="13">
        <v>0</v>
      </c>
      <c r="R10" s="13">
        <v>42586</v>
      </c>
      <c r="S10" s="11">
        <f t="shared" si="2"/>
        <v>302354</v>
      </c>
      <c r="T10"/>
      <c r="U10"/>
      <c r="V10"/>
    </row>
    <row r="11" spans="1:22" ht="17.25" customHeight="1">
      <c r="A11" s="29" t="s">
        <v>16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1">
        <f t="shared" si="2"/>
        <v>0</v>
      </c>
      <c r="T11"/>
      <c r="U11"/>
      <c r="V11"/>
    </row>
    <row r="12" spans="1:22" ht="17.25" customHeight="1">
      <c r="A12" s="15" t="s">
        <v>26</v>
      </c>
      <c r="B12" s="17">
        <f aca="true" t="shared" si="4" ref="B12:R12">SUM(B13:B15)</f>
        <v>230466</v>
      </c>
      <c r="C12" s="17">
        <f t="shared" si="4"/>
        <v>308130</v>
      </c>
      <c r="D12" s="17">
        <f t="shared" si="4"/>
        <v>283965</v>
      </c>
      <c r="E12" s="13">
        <v>0</v>
      </c>
      <c r="F12" s="17">
        <f>SUM(F13:F15)</f>
        <v>35482</v>
      </c>
      <c r="G12" s="17">
        <f>SUM(G13:G15)</f>
        <v>117537</v>
      </c>
      <c r="H12" s="17">
        <f t="shared" si="4"/>
        <v>199987</v>
      </c>
      <c r="I12" s="13">
        <v>0</v>
      </c>
      <c r="J12" s="17">
        <f t="shared" si="4"/>
        <v>151087</v>
      </c>
      <c r="K12" s="17">
        <f t="shared" si="4"/>
        <v>109479</v>
      </c>
      <c r="L12" s="13">
        <v>0</v>
      </c>
      <c r="M12" s="17">
        <f t="shared" si="4"/>
        <v>197914</v>
      </c>
      <c r="N12" s="17">
        <f t="shared" si="4"/>
        <v>67015</v>
      </c>
      <c r="O12" s="17">
        <f t="shared" si="4"/>
        <v>65585</v>
      </c>
      <c r="P12" s="17">
        <f t="shared" si="4"/>
        <v>125671</v>
      </c>
      <c r="Q12" s="13">
        <v>0</v>
      </c>
      <c r="R12" s="17">
        <f t="shared" si="4"/>
        <v>214607</v>
      </c>
      <c r="S12" s="11">
        <f t="shared" si="2"/>
        <v>2106925</v>
      </c>
      <c r="T12"/>
      <c r="U12"/>
      <c r="V12"/>
    </row>
    <row r="13" spans="1:22" s="61" customFormat="1" ht="17.25" customHeight="1">
      <c r="A13" s="66" t="s">
        <v>17</v>
      </c>
      <c r="B13" s="67">
        <v>113226</v>
      </c>
      <c r="C13" s="67">
        <v>158850</v>
      </c>
      <c r="D13" s="67">
        <v>151114</v>
      </c>
      <c r="E13" s="13">
        <v>0</v>
      </c>
      <c r="F13" s="67">
        <v>19592</v>
      </c>
      <c r="G13" s="67">
        <v>62715</v>
      </c>
      <c r="H13" s="67">
        <v>103389</v>
      </c>
      <c r="I13" s="13">
        <v>0</v>
      </c>
      <c r="J13" s="67">
        <v>75748</v>
      </c>
      <c r="K13" s="67">
        <v>58193</v>
      </c>
      <c r="L13" s="13">
        <v>0</v>
      </c>
      <c r="M13" s="67">
        <v>95596</v>
      </c>
      <c r="N13" s="67">
        <v>32198</v>
      </c>
      <c r="O13" s="67">
        <v>32398</v>
      </c>
      <c r="P13" s="67">
        <v>63597</v>
      </c>
      <c r="Q13" s="13">
        <v>0</v>
      </c>
      <c r="R13" s="67">
        <v>101503</v>
      </c>
      <c r="S13" s="68">
        <f t="shared" si="2"/>
        <v>1068119</v>
      </c>
      <c r="T13" s="69"/>
      <c r="U13" s="70"/>
      <c r="V13"/>
    </row>
    <row r="14" spans="1:22" s="61" customFormat="1" ht="17.25" customHeight="1">
      <c r="A14" s="66" t="s">
        <v>18</v>
      </c>
      <c r="B14" s="67">
        <v>105913</v>
      </c>
      <c r="C14" s="67">
        <v>131922</v>
      </c>
      <c r="D14" s="67">
        <v>118865</v>
      </c>
      <c r="E14" s="13">
        <v>0</v>
      </c>
      <c r="F14" s="67">
        <v>13333</v>
      </c>
      <c r="G14" s="67">
        <v>50322</v>
      </c>
      <c r="H14" s="67">
        <v>86811</v>
      </c>
      <c r="I14" s="13">
        <v>0</v>
      </c>
      <c r="J14" s="67">
        <v>68403</v>
      </c>
      <c r="K14" s="67">
        <v>47055</v>
      </c>
      <c r="L14" s="13">
        <v>0</v>
      </c>
      <c r="M14" s="67">
        <v>94376</v>
      </c>
      <c r="N14" s="67">
        <v>32249</v>
      </c>
      <c r="O14" s="67">
        <v>30445</v>
      </c>
      <c r="P14" s="67">
        <v>58285</v>
      </c>
      <c r="Q14" s="13">
        <v>0</v>
      </c>
      <c r="R14" s="67">
        <v>97429</v>
      </c>
      <c r="S14" s="68">
        <f t="shared" si="2"/>
        <v>935408</v>
      </c>
      <c r="T14" s="69"/>
      <c r="U14"/>
      <c r="V14"/>
    </row>
    <row r="15" spans="1:22" ht="17.25" customHeight="1">
      <c r="A15" s="14" t="s">
        <v>19</v>
      </c>
      <c r="B15" s="13">
        <v>11327</v>
      </c>
      <c r="C15" s="13">
        <v>17358</v>
      </c>
      <c r="D15" s="13">
        <v>13986</v>
      </c>
      <c r="E15" s="13">
        <v>0</v>
      </c>
      <c r="F15" s="13">
        <v>2557</v>
      </c>
      <c r="G15" s="13">
        <v>4500</v>
      </c>
      <c r="H15" s="13">
        <v>9787</v>
      </c>
      <c r="I15" s="13">
        <v>0</v>
      </c>
      <c r="J15" s="13">
        <v>6936</v>
      </c>
      <c r="K15" s="13">
        <v>4231</v>
      </c>
      <c r="L15" s="13">
        <v>0</v>
      </c>
      <c r="M15" s="13">
        <v>7942</v>
      </c>
      <c r="N15" s="13">
        <v>2568</v>
      </c>
      <c r="O15" s="13">
        <v>2742</v>
      </c>
      <c r="P15" s="13">
        <v>3789</v>
      </c>
      <c r="Q15" s="13">
        <v>0</v>
      </c>
      <c r="R15" s="13">
        <v>15675</v>
      </c>
      <c r="S15" s="11">
        <f t="shared" si="2"/>
        <v>103398</v>
      </c>
      <c r="T15"/>
      <c r="U15"/>
      <c r="V15"/>
    </row>
    <row r="16" spans="1:19" ht="17.25" customHeight="1">
      <c r="A16" s="15" t="s">
        <v>32</v>
      </c>
      <c r="B16" s="13">
        <f>B17+B18+B19</f>
        <v>11214</v>
      </c>
      <c r="C16" s="13">
        <f aca="true" t="shared" si="5" ref="C16:R16">C17+C18+C19</f>
        <v>15971</v>
      </c>
      <c r="D16" s="13">
        <f t="shared" si="5"/>
        <v>13975</v>
      </c>
      <c r="E16" s="13">
        <v>0</v>
      </c>
      <c r="F16" s="13">
        <f>F17+F18+F19</f>
        <v>1990</v>
      </c>
      <c r="G16" s="13">
        <f>G17+G18+G19</f>
        <v>6142</v>
      </c>
      <c r="H16" s="13">
        <f t="shared" si="5"/>
        <v>9698</v>
      </c>
      <c r="I16" s="13">
        <v>0</v>
      </c>
      <c r="J16" s="13">
        <f t="shared" si="5"/>
        <v>7864</v>
      </c>
      <c r="K16" s="13">
        <f t="shared" si="5"/>
        <v>6703</v>
      </c>
      <c r="L16" s="13">
        <v>0</v>
      </c>
      <c r="M16" s="13">
        <f t="shared" si="5"/>
        <v>10665</v>
      </c>
      <c r="N16" s="13">
        <f t="shared" si="5"/>
        <v>4183</v>
      </c>
      <c r="O16" s="13">
        <f t="shared" si="5"/>
        <v>3528</v>
      </c>
      <c r="P16" s="13">
        <f t="shared" si="5"/>
        <v>7776</v>
      </c>
      <c r="Q16" s="13">
        <v>0</v>
      </c>
      <c r="R16" s="13">
        <f t="shared" si="5"/>
        <v>10878</v>
      </c>
      <c r="S16" s="11">
        <f t="shared" si="2"/>
        <v>110587</v>
      </c>
    </row>
    <row r="17" spans="1:22" ht="17.25" customHeight="1">
      <c r="A17" s="14" t="s">
        <v>33</v>
      </c>
      <c r="B17" s="13">
        <v>11182</v>
      </c>
      <c r="C17" s="13">
        <v>15916</v>
      </c>
      <c r="D17" s="13">
        <v>13951</v>
      </c>
      <c r="E17" s="13">
        <v>0</v>
      </c>
      <c r="F17" s="13">
        <v>1990</v>
      </c>
      <c r="G17" s="13">
        <v>6135</v>
      </c>
      <c r="H17" s="13">
        <v>9666</v>
      </c>
      <c r="I17" s="13">
        <v>0</v>
      </c>
      <c r="J17" s="13">
        <v>7846</v>
      </c>
      <c r="K17" s="13">
        <v>6691</v>
      </c>
      <c r="L17" s="13">
        <v>0</v>
      </c>
      <c r="M17" s="13">
        <v>10647</v>
      </c>
      <c r="N17" s="13">
        <v>4176</v>
      </c>
      <c r="O17" s="13">
        <v>3521</v>
      </c>
      <c r="P17" s="13">
        <v>7763</v>
      </c>
      <c r="Q17" s="13">
        <v>0</v>
      </c>
      <c r="R17" s="13">
        <v>10862</v>
      </c>
      <c r="S17" s="11">
        <f t="shared" si="2"/>
        <v>110346</v>
      </c>
      <c r="T17"/>
      <c r="U17"/>
      <c r="V17"/>
    </row>
    <row r="18" spans="1:22" ht="17.25" customHeight="1">
      <c r="A18" s="14" t="s">
        <v>34</v>
      </c>
      <c r="B18" s="13">
        <v>17</v>
      </c>
      <c r="C18" s="13">
        <v>38</v>
      </c>
      <c r="D18" s="13">
        <v>14</v>
      </c>
      <c r="E18" s="13">
        <v>0</v>
      </c>
      <c r="F18" s="13">
        <v>0</v>
      </c>
      <c r="G18" s="13">
        <v>2</v>
      </c>
      <c r="H18" s="13">
        <v>10</v>
      </c>
      <c r="I18" s="13">
        <v>0</v>
      </c>
      <c r="J18" s="13">
        <v>8</v>
      </c>
      <c r="K18" s="13">
        <v>7</v>
      </c>
      <c r="L18" s="13">
        <v>0</v>
      </c>
      <c r="M18" s="13">
        <v>6</v>
      </c>
      <c r="N18" s="13">
        <v>6</v>
      </c>
      <c r="O18" s="13">
        <v>3</v>
      </c>
      <c r="P18" s="13">
        <v>7</v>
      </c>
      <c r="Q18" s="13">
        <v>0</v>
      </c>
      <c r="R18" s="13">
        <v>6</v>
      </c>
      <c r="S18" s="11">
        <f t="shared" si="2"/>
        <v>124</v>
      </c>
      <c r="T18"/>
      <c r="U18"/>
      <c r="V18"/>
    </row>
    <row r="19" spans="1:22" ht="17.25" customHeight="1">
      <c r="A19" s="14" t="s">
        <v>35</v>
      </c>
      <c r="B19" s="13">
        <v>15</v>
      </c>
      <c r="C19" s="13">
        <v>17</v>
      </c>
      <c r="D19" s="13">
        <v>10</v>
      </c>
      <c r="E19" s="13">
        <v>0</v>
      </c>
      <c r="F19" s="13">
        <v>0</v>
      </c>
      <c r="G19" s="13">
        <v>5</v>
      </c>
      <c r="H19" s="13">
        <v>22</v>
      </c>
      <c r="I19" s="13">
        <v>0</v>
      </c>
      <c r="J19" s="13">
        <v>10</v>
      </c>
      <c r="K19" s="13">
        <v>5</v>
      </c>
      <c r="L19" s="13">
        <v>0</v>
      </c>
      <c r="M19" s="13">
        <v>12</v>
      </c>
      <c r="N19" s="13">
        <v>1</v>
      </c>
      <c r="O19" s="13">
        <v>4</v>
      </c>
      <c r="P19" s="13">
        <v>6</v>
      </c>
      <c r="Q19" s="13">
        <v>0</v>
      </c>
      <c r="R19" s="13">
        <v>10</v>
      </c>
      <c r="S19" s="11">
        <f t="shared" si="2"/>
        <v>117</v>
      </c>
      <c r="T19"/>
      <c r="U19"/>
      <c r="V19"/>
    </row>
    <row r="20" spans="1:22" ht="17.25" customHeight="1">
      <c r="A20" s="16" t="s">
        <v>20</v>
      </c>
      <c r="B20" s="11">
        <f>+B21+B22+B23</f>
        <v>159639</v>
      </c>
      <c r="C20" s="11">
        <f aca="true" t="shared" si="6" ref="C20:R20">+C21+C22+C23</f>
        <v>179485</v>
      </c>
      <c r="D20" s="11">
        <f t="shared" si="6"/>
        <v>194992</v>
      </c>
      <c r="E20" s="13">
        <v>0</v>
      </c>
      <c r="F20" s="11">
        <f>+F21+F22+F23</f>
        <v>26286</v>
      </c>
      <c r="G20" s="11">
        <f>+G21+G22+G23</f>
        <v>78186</v>
      </c>
      <c r="H20" s="11">
        <f t="shared" si="6"/>
        <v>119643</v>
      </c>
      <c r="I20" s="13">
        <v>0</v>
      </c>
      <c r="J20" s="11">
        <f t="shared" si="6"/>
        <v>90933</v>
      </c>
      <c r="K20" s="11">
        <f t="shared" si="6"/>
        <v>101210</v>
      </c>
      <c r="L20" s="13">
        <v>0</v>
      </c>
      <c r="M20" s="11">
        <f t="shared" si="6"/>
        <v>155597</v>
      </c>
      <c r="N20" s="11">
        <f t="shared" si="6"/>
        <v>48597</v>
      </c>
      <c r="O20" s="11">
        <f t="shared" si="6"/>
        <v>47427</v>
      </c>
      <c r="P20" s="11">
        <f t="shared" si="6"/>
        <v>113899</v>
      </c>
      <c r="Q20" s="13">
        <v>0</v>
      </c>
      <c r="R20" s="11">
        <f t="shared" si="6"/>
        <v>125546</v>
      </c>
      <c r="S20" s="11">
        <f t="shared" si="2"/>
        <v>1441440</v>
      </c>
      <c r="T20"/>
      <c r="U20"/>
      <c r="V20"/>
    </row>
    <row r="21" spans="1:22" s="61" customFormat="1" ht="17.25" customHeight="1">
      <c r="A21" s="55" t="s">
        <v>21</v>
      </c>
      <c r="B21" s="67">
        <v>88139</v>
      </c>
      <c r="C21" s="67">
        <v>107964</v>
      </c>
      <c r="D21" s="67">
        <v>119611</v>
      </c>
      <c r="E21" s="13">
        <v>0</v>
      </c>
      <c r="F21" s="67">
        <v>16553</v>
      </c>
      <c r="G21" s="67">
        <v>47050</v>
      </c>
      <c r="H21" s="67">
        <v>70951</v>
      </c>
      <c r="I21" s="13">
        <v>0</v>
      </c>
      <c r="J21" s="67">
        <v>51663</v>
      </c>
      <c r="K21" s="67">
        <v>60244</v>
      </c>
      <c r="L21" s="13">
        <v>0</v>
      </c>
      <c r="M21" s="67">
        <v>84172</v>
      </c>
      <c r="N21" s="67">
        <v>26515</v>
      </c>
      <c r="O21" s="67">
        <v>26878</v>
      </c>
      <c r="P21" s="67">
        <v>62704</v>
      </c>
      <c r="Q21" s="13">
        <v>0</v>
      </c>
      <c r="R21" s="67">
        <v>72571</v>
      </c>
      <c r="S21" s="68">
        <f t="shared" si="2"/>
        <v>835015</v>
      </c>
      <c r="T21" s="69"/>
      <c r="U21"/>
      <c r="V21"/>
    </row>
    <row r="22" spans="1:22" s="61" customFormat="1" ht="17.25" customHeight="1">
      <c r="A22" s="55" t="s">
        <v>22</v>
      </c>
      <c r="B22" s="67">
        <v>66752</v>
      </c>
      <c r="C22" s="67">
        <v>65994</v>
      </c>
      <c r="D22" s="67">
        <v>69914</v>
      </c>
      <c r="E22" s="13">
        <v>0</v>
      </c>
      <c r="F22" s="67">
        <v>8784</v>
      </c>
      <c r="G22" s="67">
        <v>29245</v>
      </c>
      <c r="H22" s="67">
        <v>45367</v>
      </c>
      <c r="I22" s="13">
        <v>0</v>
      </c>
      <c r="J22" s="67">
        <v>36821</v>
      </c>
      <c r="K22" s="67">
        <v>38764</v>
      </c>
      <c r="L22" s="13">
        <v>0</v>
      </c>
      <c r="M22" s="67">
        <v>67478</v>
      </c>
      <c r="N22" s="67">
        <v>21107</v>
      </c>
      <c r="O22" s="67">
        <v>19506</v>
      </c>
      <c r="P22" s="67">
        <v>49060</v>
      </c>
      <c r="Q22" s="13">
        <v>0</v>
      </c>
      <c r="R22" s="67">
        <v>47992</v>
      </c>
      <c r="S22" s="68">
        <f t="shared" si="2"/>
        <v>566784</v>
      </c>
      <c r="T22" s="69"/>
      <c r="U22"/>
      <c r="V22"/>
    </row>
    <row r="23" spans="1:22" ht="17.25" customHeight="1">
      <c r="A23" s="12" t="s">
        <v>23</v>
      </c>
      <c r="B23" s="13">
        <v>4748</v>
      </c>
      <c r="C23" s="13">
        <v>5527</v>
      </c>
      <c r="D23" s="13">
        <v>5467</v>
      </c>
      <c r="E23" s="13">
        <v>0</v>
      </c>
      <c r="F23" s="13">
        <v>949</v>
      </c>
      <c r="G23" s="13">
        <v>1891</v>
      </c>
      <c r="H23" s="13">
        <v>3325</v>
      </c>
      <c r="I23" s="13">
        <v>0</v>
      </c>
      <c r="J23" s="13">
        <v>2449</v>
      </c>
      <c r="K23" s="13">
        <v>2202</v>
      </c>
      <c r="L23" s="13">
        <v>0</v>
      </c>
      <c r="M23" s="13">
        <v>3947</v>
      </c>
      <c r="N23" s="13">
        <v>975</v>
      </c>
      <c r="O23" s="13">
        <v>1043</v>
      </c>
      <c r="P23" s="13">
        <v>2135</v>
      </c>
      <c r="Q23" s="13">
        <v>0</v>
      </c>
      <c r="R23" s="13">
        <v>4983</v>
      </c>
      <c r="S23" s="11">
        <f t="shared" si="2"/>
        <v>39641</v>
      </c>
      <c r="T23"/>
      <c r="U23"/>
      <c r="V23"/>
    </row>
    <row r="24" spans="1:22" ht="17.25" customHeight="1">
      <c r="A24" s="16" t="s">
        <v>24</v>
      </c>
      <c r="B24" s="13">
        <f>+B25+B26</f>
        <v>104042</v>
      </c>
      <c r="C24" s="13">
        <f aca="true" t="shared" si="7" ref="C24:R24">+C25+C26</f>
        <v>149657</v>
      </c>
      <c r="D24" s="13">
        <f t="shared" si="7"/>
        <v>157551</v>
      </c>
      <c r="E24" s="13">
        <v>0</v>
      </c>
      <c r="F24" s="13">
        <f>+F25+F26</f>
        <v>21690</v>
      </c>
      <c r="G24" s="13">
        <f>+G25+G26</f>
        <v>67395</v>
      </c>
      <c r="H24" s="13">
        <f t="shared" si="7"/>
        <v>94766</v>
      </c>
      <c r="I24" s="13">
        <v>0</v>
      </c>
      <c r="J24" s="13">
        <f t="shared" si="7"/>
        <v>61201</v>
      </c>
      <c r="K24" s="13">
        <f t="shared" si="7"/>
        <v>45981</v>
      </c>
      <c r="L24" s="13">
        <v>0</v>
      </c>
      <c r="M24" s="13">
        <f t="shared" si="7"/>
        <v>64626</v>
      </c>
      <c r="N24" s="13">
        <f t="shared" si="7"/>
        <v>17721</v>
      </c>
      <c r="O24" s="13">
        <f t="shared" si="7"/>
        <v>20665</v>
      </c>
      <c r="P24" s="13">
        <f t="shared" si="7"/>
        <v>46025</v>
      </c>
      <c r="Q24" s="13">
        <v>0</v>
      </c>
      <c r="R24" s="13">
        <f t="shared" si="7"/>
        <v>79835</v>
      </c>
      <c r="S24" s="11">
        <f t="shared" si="2"/>
        <v>931155</v>
      </c>
      <c r="T24" s="45"/>
      <c r="U24"/>
      <c r="V24"/>
    </row>
    <row r="25" spans="1:22" ht="17.25" customHeight="1">
      <c r="A25" s="12" t="s">
        <v>37</v>
      </c>
      <c r="B25" s="13">
        <v>67326</v>
      </c>
      <c r="C25" s="13">
        <v>99681</v>
      </c>
      <c r="D25" s="13">
        <v>107084</v>
      </c>
      <c r="E25" s="13">
        <v>0</v>
      </c>
      <c r="F25" s="13">
        <v>15753</v>
      </c>
      <c r="G25" s="13">
        <v>44343</v>
      </c>
      <c r="H25" s="13">
        <v>66972</v>
      </c>
      <c r="I25" s="13">
        <v>0</v>
      </c>
      <c r="J25" s="13">
        <v>41161</v>
      </c>
      <c r="K25" s="13">
        <v>31053</v>
      </c>
      <c r="L25" s="13">
        <v>0</v>
      </c>
      <c r="M25" s="13">
        <v>44440</v>
      </c>
      <c r="N25" s="13">
        <v>12590</v>
      </c>
      <c r="O25" s="13">
        <v>15106</v>
      </c>
      <c r="P25" s="13">
        <v>29539</v>
      </c>
      <c r="Q25" s="13">
        <v>0</v>
      </c>
      <c r="R25" s="13">
        <v>54109</v>
      </c>
      <c r="S25" s="11">
        <f t="shared" si="2"/>
        <v>629157</v>
      </c>
      <c r="T25" s="44"/>
      <c r="U25"/>
      <c r="V25"/>
    </row>
    <row r="26" spans="1:22" ht="17.25" customHeight="1">
      <c r="A26" s="12" t="s">
        <v>38</v>
      </c>
      <c r="B26" s="13">
        <v>36716</v>
      </c>
      <c r="C26" s="13">
        <v>49976</v>
      </c>
      <c r="D26" s="13">
        <v>50467</v>
      </c>
      <c r="E26" s="13">
        <v>0</v>
      </c>
      <c r="F26" s="13">
        <v>5937</v>
      </c>
      <c r="G26" s="13">
        <v>23052</v>
      </c>
      <c r="H26" s="13">
        <v>27794</v>
      </c>
      <c r="I26" s="13">
        <v>0</v>
      </c>
      <c r="J26" s="13">
        <v>20040</v>
      </c>
      <c r="K26" s="13">
        <v>14928</v>
      </c>
      <c r="L26" s="13">
        <v>0</v>
      </c>
      <c r="M26" s="13">
        <v>20186</v>
      </c>
      <c r="N26" s="13">
        <v>5131</v>
      </c>
      <c r="O26" s="13">
        <v>5559</v>
      </c>
      <c r="P26" s="13">
        <v>16486</v>
      </c>
      <c r="Q26" s="13">
        <v>0</v>
      </c>
      <c r="R26" s="13">
        <v>25726</v>
      </c>
      <c r="S26" s="11">
        <f t="shared" si="2"/>
        <v>301998</v>
      </c>
      <c r="T26" s="44"/>
      <c r="U26"/>
      <c r="V26"/>
    </row>
    <row r="27" spans="1:22" ht="34.5" customHeight="1">
      <c r="A27" s="30" t="s">
        <v>27</v>
      </c>
      <c r="B27" s="31">
        <v>0</v>
      </c>
      <c r="C27" s="31">
        <v>0</v>
      </c>
      <c r="D27" s="31">
        <v>0</v>
      </c>
      <c r="E27" s="13">
        <v>0</v>
      </c>
      <c r="F27" s="31">
        <v>0</v>
      </c>
      <c r="G27" s="31">
        <v>0</v>
      </c>
      <c r="H27" s="31">
        <v>0</v>
      </c>
      <c r="I27" s="13">
        <v>0</v>
      </c>
      <c r="J27" s="31">
        <v>0</v>
      </c>
      <c r="K27" s="31">
        <v>0</v>
      </c>
      <c r="L27" s="13">
        <v>0</v>
      </c>
      <c r="M27" s="31">
        <v>0</v>
      </c>
      <c r="N27" s="31">
        <v>0</v>
      </c>
      <c r="O27" s="31">
        <v>0</v>
      </c>
      <c r="P27" s="31">
        <v>0</v>
      </c>
      <c r="Q27" s="13">
        <v>0</v>
      </c>
      <c r="R27" s="11">
        <v>7085</v>
      </c>
      <c r="S27" s="11">
        <f t="shared" si="2"/>
        <v>7085</v>
      </c>
      <c r="T27"/>
      <c r="U27"/>
      <c r="V27"/>
    </row>
    <row r="28" spans="1:19" ht="16.5" customHeight="1">
      <c r="A28" s="30"/>
      <c r="B28" s="31"/>
      <c r="C28" s="31"/>
      <c r="D28" s="31"/>
      <c r="E28" s="13">
        <v>0</v>
      </c>
      <c r="F28" s="31"/>
      <c r="G28" s="31"/>
      <c r="H28" s="31"/>
      <c r="I28" s="13">
        <v>0</v>
      </c>
      <c r="J28" s="31"/>
      <c r="K28" s="31"/>
      <c r="L28" s="13">
        <v>0</v>
      </c>
      <c r="M28" s="31"/>
      <c r="N28" s="31"/>
      <c r="O28" s="31"/>
      <c r="P28" s="31"/>
      <c r="Q28" s="13">
        <v>0</v>
      </c>
      <c r="R28" s="11"/>
      <c r="S28" s="11"/>
    </row>
    <row r="29" spans="1:22" ht="34.5" customHeight="1">
      <c r="A29" s="2" t="s">
        <v>40</v>
      </c>
      <c r="B29" s="31">
        <v>0</v>
      </c>
      <c r="C29" s="31">
        <v>0</v>
      </c>
      <c r="D29" s="31">
        <v>0</v>
      </c>
      <c r="E29" s="13">
        <v>0</v>
      </c>
      <c r="F29" s="31">
        <v>0</v>
      </c>
      <c r="G29" s="31">
        <v>0</v>
      </c>
      <c r="H29" s="31">
        <v>0</v>
      </c>
      <c r="I29" s="13">
        <v>0</v>
      </c>
      <c r="J29" s="11">
        <v>44</v>
      </c>
      <c r="K29" s="31">
        <v>0</v>
      </c>
      <c r="L29" s="13">
        <v>0</v>
      </c>
      <c r="M29" s="31">
        <v>0</v>
      </c>
      <c r="N29" s="31">
        <v>0</v>
      </c>
      <c r="O29" s="31">
        <v>0</v>
      </c>
      <c r="P29" s="31">
        <v>0</v>
      </c>
      <c r="Q29" s="13">
        <v>0</v>
      </c>
      <c r="R29" s="11">
        <v>0</v>
      </c>
      <c r="S29" s="11">
        <f>SUM(B29:R29)</f>
        <v>44</v>
      </c>
      <c r="T29"/>
      <c r="U29"/>
      <c r="V29"/>
    </row>
    <row r="30" spans="1:19" ht="15.75" customHeight="1">
      <c r="A30" s="33"/>
      <c r="B30" s="31">
        <v>0</v>
      </c>
      <c r="C30" s="31">
        <v>0</v>
      </c>
      <c r="D30" s="31">
        <v>0</v>
      </c>
      <c r="E30" s="13">
        <v>0</v>
      </c>
      <c r="F30" s="31"/>
      <c r="G30" s="31"/>
      <c r="H30" s="31">
        <v>0</v>
      </c>
      <c r="I30" s="13">
        <v>0</v>
      </c>
      <c r="J30" s="31">
        <v>0</v>
      </c>
      <c r="K30" s="31"/>
      <c r="L30" s="13">
        <v>0</v>
      </c>
      <c r="M30" s="31">
        <v>0</v>
      </c>
      <c r="N30" s="31"/>
      <c r="O30" s="31"/>
      <c r="P30" s="31"/>
      <c r="Q30" s="13">
        <v>0</v>
      </c>
      <c r="R30" s="31">
        <v>0</v>
      </c>
      <c r="S30" s="19">
        <v>0</v>
      </c>
    </row>
    <row r="31" spans="1:22" ht="17.25" customHeight="1">
      <c r="A31" s="2" t="s">
        <v>41</v>
      </c>
      <c r="B31" s="32">
        <f>SUM(B32:B35)</f>
        <v>3.1444</v>
      </c>
      <c r="C31" s="32">
        <f aca="true" t="shared" si="8" ref="C31:R31">SUM(C32:C35)</f>
        <v>3.5273</v>
      </c>
      <c r="D31" s="32">
        <f t="shared" si="8"/>
        <v>3.8853</v>
      </c>
      <c r="E31" s="13">
        <v>0</v>
      </c>
      <c r="F31" s="32">
        <f t="shared" si="8"/>
        <v>5.2787</v>
      </c>
      <c r="G31" s="32">
        <f t="shared" si="8"/>
        <v>3.292</v>
      </c>
      <c r="H31" s="32">
        <f t="shared" si="8"/>
        <v>3.3774</v>
      </c>
      <c r="I31" s="13">
        <v>0</v>
      </c>
      <c r="J31" s="32">
        <f t="shared" si="8"/>
        <v>3.6634</v>
      </c>
      <c r="K31" s="32">
        <f t="shared" si="8"/>
        <v>3.4145</v>
      </c>
      <c r="L31" s="13">
        <v>0</v>
      </c>
      <c r="M31" s="32">
        <f t="shared" si="8"/>
        <v>2.9049</v>
      </c>
      <c r="N31" s="32">
        <f t="shared" si="8"/>
        <v>3.0491</v>
      </c>
      <c r="O31" s="32">
        <f t="shared" si="8"/>
        <v>2.7332</v>
      </c>
      <c r="P31" s="32">
        <f t="shared" si="8"/>
        <v>2.7721</v>
      </c>
      <c r="Q31" s="13">
        <v>0</v>
      </c>
      <c r="R31" s="32">
        <f t="shared" si="8"/>
        <v>3.2452</v>
      </c>
      <c r="S31" s="19">
        <v>0</v>
      </c>
      <c r="T31"/>
      <c r="U31"/>
      <c r="V31"/>
    </row>
    <row r="32" spans="1:22" ht="17.25" customHeight="1">
      <c r="A32" s="16" t="s">
        <v>42</v>
      </c>
      <c r="B32" s="32">
        <v>3.1444</v>
      </c>
      <c r="C32" s="32">
        <v>3.5273</v>
      </c>
      <c r="D32" s="32">
        <v>3.8853</v>
      </c>
      <c r="E32" s="13">
        <v>0</v>
      </c>
      <c r="F32" s="32">
        <v>5.2787</v>
      </c>
      <c r="G32" s="32">
        <v>3.292</v>
      </c>
      <c r="H32" s="32">
        <v>3.3774</v>
      </c>
      <c r="I32" s="13">
        <v>0</v>
      </c>
      <c r="J32" s="32">
        <v>3.6634</v>
      </c>
      <c r="K32" s="32">
        <v>3.4145</v>
      </c>
      <c r="L32" s="13">
        <v>0</v>
      </c>
      <c r="M32" s="32">
        <v>2.9049</v>
      </c>
      <c r="N32" s="32">
        <v>3.0491</v>
      </c>
      <c r="O32" s="32">
        <v>2.7332</v>
      </c>
      <c r="P32" s="32">
        <v>2.7721</v>
      </c>
      <c r="Q32" s="13">
        <v>0</v>
      </c>
      <c r="R32" s="32">
        <v>3.2452</v>
      </c>
      <c r="S32" s="19">
        <v>0</v>
      </c>
      <c r="T32"/>
      <c r="U32"/>
      <c r="V32"/>
    </row>
    <row r="33" spans="1:22" ht="17.25" customHeight="1">
      <c r="A33" s="30" t="s">
        <v>43</v>
      </c>
      <c r="B33" s="31">
        <v>0</v>
      </c>
      <c r="C33" s="31">
        <v>0</v>
      </c>
      <c r="D33" s="31">
        <v>0</v>
      </c>
      <c r="E33" s="13">
        <v>0</v>
      </c>
      <c r="F33" s="31">
        <v>0</v>
      </c>
      <c r="G33" s="31">
        <v>0</v>
      </c>
      <c r="H33" s="31">
        <v>0</v>
      </c>
      <c r="I33" s="13">
        <v>0</v>
      </c>
      <c r="J33" s="31">
        <v>0</v>
      </c>
      <c r="K33" s="31">
        <v>0</v>
      </c>
      <c r="L33" s="13">
        <v>0</v>
      </c>
      <c r="M33" s="31">
        <v>0</v>
      </c>
      <c r="N33" s="31">
        <v>0</v>
      </c>
      <c r="O33" s="31">
        <v>0</v>
      </c>
      <c r="P33" s="31">
        <v>0</v>
      </c>
      <c r="Q33" s="13">
        <v>0</v>
      </c>
      <c r="R33" s="31">
        <v>0</v>
      </c>
      <c r="S33" s="19">
        <v>0</v>
      </c>
      <c r="T33"/>
      <c r="U33"/>
      <c r="V33"/>
    </row>
    <row r="34" spans="1:22" ht="17.25" customHeight="1">
      <c r="A34" s="51" t="s">
        <v>44</v>
      </c>
      <c r="B34" s="31">
        <v>0</v>
      </c>
      <c r="C34" s="31">
        <v>0</v>
      </c>
      <c r="D34" s="31">
        <v>0</v>
      </c>
      <c r="E34" s="13">
        <v>0</v>
      </c>
      <c r="F34" s="31">
        <v>0</v>
      </c>
      <c r="G34" s="31">
        <v>0</v>
      </c>
      <c r="H34" s="31">
        <v>0</v>
      </c>
      <c r="I34" s="13">
        <v>0</v>
      </c>
      <c r="J34" s="31">
        <v>0</v>
      </c>
      <c r="K34" s="31">
        <v>0</v>
      </c>
      <c r="L34" s="13">
        <v>0</v>
      </c>
      <c r="M34" s="31">
        <v>0</v>
      </c>
      <c r="N34" s="31">
        <v>0</v>
      </c>
      <c r="O34" s="31">
        <v>0</v>
      </c>
      <c r="P34" s="31">
        <v>0</v>
      </c>
      <c r="Q34" s="13">
        <v>0</v>
      </c>
      <c r="R34" s="31">
        <v>0</v>
      </c>
      <c r="S34" s="52">
        <v>0</v>
      </c>
      <c r="T34"/>
      <c r="U34"/>
      <c r="V34"/>
    </row>
    <row r="35" spans="1:22" ht="17.25" customHeight="1">
      <c r="A35" s="30" t="s">
        <v>45</v>
      </c>
      <c r="B35" s="31">
        <v>0</v>
      </c>
      <c r="C35" s="31">
        <v>0</v>
      </c>
      <c r="D35" s="31">
        <v>0</v>
      </c>
      <c r="E35" s="13">
        <v>0</v>
      </c>
      <c r="F35" s="31">
        <v>0</v>
      </c>
      <c r="G35" s="31">
        <v>0</v>
      </c>
      <c r="H35" s="31">
        <v>0</v>
      </c>
      <c r="I35" s="13">
        <v>0</v>
      </c>
      <c r="J35" s="31">
        <v>0</v>
      </c>
      <c r="K35" s="31">
        <v>0</v>
      </c>
      <c r="L35" s="13">
        <v>0</v>
      </c>
      <c r="M35" s="31">
        <v>0</v>
      </c>
      <c r="N35" s="31">
        <v>0</v>
      </c>
      <c r="O35" s="31">
        <v>0</v>
      </c>
      <c r="P35" s="31">
        <v>0</v>
      </c>
      <c r="Q35" s="13">
        <v>0</v>
      </c>
      <c r="R35" s="31">
        <v>0</v>
      </c>
      <c r="S35" s="19">
        <v>0</v>
      </c>
      <c r="T35"/>
      <c r="U35"/>
      <c r="V35"/>
    </row>
    <row r="36" spans="1:19" ht="13.5" customHeight="1">
      <c r="A36" s="33"/>
      <c r="B36" s="19">
        <v>0</v>
      </c>
      <c r="C36" s="19">
        <v>0</v>
      </c>
      <c r="D36" s="19">
        <v>0</v>
      </c>
      <c r="E36" s="13">
        <v>0</v>
      </c>
      <c r="F36" s="19"/>
      <c r="G36" s="19"/>
      <c r="H36" s="19">
        <v>0</v>
      </c>
      <c r="I36" s="13">
        <v>0</v>
      </c>
      <c r="J36" s="19">
        <v>0</v>
      </c>
      <c r="K36" s="19"/>
      <c r="L36" s="13">
        <v>0</v>
      </c>
      <c r="M36" s="19">
        <v>0</v>
      </c>
      <c r="N36" s="19"/>
      <c r="O36" s="19"/>
      <c r="P36" s="19"/>
      <c r="Q36" s="13">
        <v>0</v>
      </c>
      <c r="R36" s="19">
        <v>0</v>
      </c>
      <c r="S36" s="19"/>
    </row>
    <row r="37" spans="1:22" ht="17.25" customHeight="1">
      <c r="A37" s="2" t="s">
        <v>46</v>
      </c>
      <c r="B37" s="19">
        <v>0</v>
      </c>
      <c r="C37" s="19">
        <v>0</v>
      </c>
      <c r="D37" s="19">
        <v>0</v>
      </c>
      <c r="E37" s="13">
        <v>0</v>
      </c>
      <c r="F37" s="19">
        <v>0</v>
      </c>
      <c r="G37" s="19">
        <v>0</v>
      </c>
      <c r="H37" s="19">
        <v>0</v>
      </c>
      <c r="I37" s="13">
        <v>0</v>
      </c>
      <c r="J37" s="19">
        <v>0</v>
      </c>
      <c r="K37" s="19">
        <v>0</v>
      </c>
      <c r="L37" s="13">
        <v>0</v>
      </c>
      <c r="M37" s="19">
        <v>0</v>
      </c>
      <c r="N37" s="19">
        <v>0</v>
      </c>
      <c r="O37" s="19">
        <v>0</v>
      </c>
      <c r="P37" s="19">
        <v>0</v>
      </c>
      <c r="Q37" s="13">
        <v>0</v>
      </c>
      <c r="R37" s="23">
        <v>14522.28</v>
      </c>
      <c r="S37" s="23">
        <f>SUM(B37:R37)</f>
        <v>14522.28</v>
      </c>
      <c r="T37"/>
      <c r="U37"/>
      <c r="V37"/>
    </row>
    <row r="38" spans="1:22" ht="17.25" customHeight="1">
      <c r="A38" s="16" t="s">
        <v>47</v>
      </c>
      <c r="B38" s="19">
        <v>0</v>
      </c>
      <c r="C38" s="19">
        <v>0</v>
      </c>
      <c r="D38" s="19">
        <v>0</v>
      </c>
      <c r="E38" s="13">
        <v>0</v>
      </c>
      <c r="F38" s="19">
        <v>0</v>
      </c>
      <c r="G38" s="19">
        <v>0</v>
      </c>
      <c r="H38" s="19">
        <v>0</v>
      </c>
      <c r="I38" s="13">
        <v>0</v>
      </c>
      <c r="J38" s="19">
        <v>0</v>
      </c>
      <c r="K38" s="19">
        <v>0</v>
      </c>
      <c r="L38" s="13">
        <v>0</v>
      </c>
      <c r="M38" s="19">
        <v>0</v>
      </c>
      <c r="N38" s="19">
        <v>0</v>
      </c>
      <c r="O38" s="19">
        <v>0</v>
      </c>
      <c r="P38" s="19">
        <v>0</v>
      </c>
      <c r="Q38" s="13">
        <v>0</v>
      </c>
      <c r="R38" s="23">
        <v>58355.79</v>
      </c>
      <c r="S38" s="23">
        <f>SUM(B38:R38)</f>
        <v>58355.79</v>
      </c>
      <c r="T38"/>
      <c r="U38"/>
      <c r="V38"/>
    </row>
    <row r="39" spans="1:22" ht="17.25" customHeight="1">
      <c r="A39" s="16" t="s">
        <v>48</v>
      </c>
      <c r="B39" s="11">
        <v>0</v>
      </c>
      <c r="C39" s="11">
        <v>0</v>
      </c>
      <c r="D39" s="11">
        <v>0</v>
      </c>
      <c r="E39" s="13">
        <v>0</v>
      </c>
      <c r="F39" s="11">
        <v>0</v>
      </c>
      <c r="G39" s="11">
        <v>0</v>
      </c>
      <c r="H39" s="11">
        <v>0</v>
      </c>
      <c r="I39" s="13">
        <v>0</v>
      </c>
      <c r="J39" s="11">
        <v>0</v>
      </c>
      <c r="K39" s="11">
        <v>0</v>
      </c>
      <c r="L39" s="13">
        <v>0</v>
      </c>
      <c r="M39" s="11">
        <v>0</v>
      </c>
      <c r="N39" s="11">
        <v>0</v>
      </c>
      <c r="O39" s="11">
        <v>0</v>
      </c>
      <c r="P39" s="11">
        <v>0</v>
      </c>
      <c r="Q39" s="13">
        <v>0</v>
      </c>
      <c r="R39" s="13">
        <v>18</v>
      </c>
      <c r="S39" s="13">
        <f>SUM(B39:R39)</f>
        <v>18</v>
      </c>
      <c r="T39"/>
      <c r="U39"/>
      <c r="V39"/>
    </row>
    <row r="40" spans="1:19" ht="14.25" customHeight="1">
      <c r="A40" s="2"/>
      <c r="B40" s="19">
        <v>0</v>
      </c>
      <c r="C40" s="19">
        <v>0</v>
      </c>
      <c r="D40" s="19">
        <v>0</v>
      </c>
      <c r="E40" s="13">
        <v>0</v>
      </c>
      <c r="F40" s="11"/>
      <c r="G40" s="19"/>
      <c r="H40" s="19">
        <v>0</v>
      </c>
      <c r="I40" s="13">
        <v>0</v>
      </c>
      <c r="J40" s="19">
        <v>0</v>
      </c>
      <c r="K40" s="19"/>
      <c r="L40" s="13">
        <v>0</v>
      </c>
      <c r="M40" s="19">
        <v>0</v>
      </c>
      <c r="N40" s="19"/>
      <c r="O40" s="19"/>
      <c r="P40" s="19"/>
      <c r="Q40" s="13">
        <v>0</v>
      </c>
      <c r="R40" s="19">
        <v>0</v>
      </c>
      <c r="S40" s="20"/>
    </row>
    <row r="41" spans="1:19" ht="17.25" customHeight="1">
      <c r="A41" s="2" t="s">
        <v>49</v>
      </c>
      <c r="B41" s="23">
        <f>+B45+B42</f>
        <v>4091.68</v>
      </c>
      <c r="C41" s="23">
        <f aca="true" t="shared" si="9" ref="C41:R41">+C45+C42</f>
        <v>5773.72</v>
      </c>
      <c r="D41" s="23">
        <f t="shared" si="9"/>
        <v>6385.76</v>
      </c>
      <c r="E41" s="13">
        <v>0</v>
      </c>
      <c r="F41" s="11">
        <f t="shared" si="9"/>
        <v>0</v>
      </c>
      <c r="G41" s="23">
        <f t="shared" si="9"/>
        <v>2217.04</v>
      </c>
      <c r="H41" s="23">
        <f t="shared" si="9"/>
        <v>3445.4</v>
      </c>
      <c r="I41" s="13">
        <v>0</v>
      </c>
      <c r="J41" s="23">
        <f t="shared" si="9"/>
        <v>1904.6</v>
      </c>
      <c r="K41" s="23">
        <f t="shared" si="9"/>
        <v>3376.92</v>
      </c>
      <c r="L41" s="13">
        <v>0</v>
      </c>
      <c r="M41" s="23">
        <f t="shared" si="9"/>
        <v>2606.52</v>
      </c>
      <c r="N41" s="23">
        <f t="shared" si="9"/>
        <v>1343.92</v>
      </c>
      <c r="O41" s="23">
        <f t="shared" si="9"/>
        <v>1224.08</v>
      </c>
      <c r="P41" s="23">
        <f t="shared" si="9"/>
        <v>2255.56</v>
      </c>
      <c r="Q41" s="13">
        <v>0</v>
      </c>
      <c r="R41" s="23">
        <f t="shared" si="9"/>
        <v>3715.04</v>
      </c>
      <c r="S41" s="23">
        <f>SUM(B41:R41)</f>
        <v>38340.240000000005</v>
      </c>
    </row>
    <row r="42" spans="1:19" ht="17.25" customHeight="1">
      <c r="A42" s="16" t="s">
        <v>50</v>
      </c>
      <c r="B42" s="62">
        <v>0</v>
      </c>
      <c r="C42" s="62">
        <v>0</v>
      </c>
      <c r="D42" s="62">
        <v>0</v>
      </c>
      <c r="E42" s="13">
        <v>0</v>
      </c>
      <c r="F42" s="11">
        <v>0</v>
      </c>
      <c r="G42" s="62">
        <v>0</v>
      </c>
      <c r="H42" s="62">
        <v>0</v>
      </c>
      <c r="I42" s="13">
        <v>0</v>
      </c>
      <c r="J42" s="62">
        <v>0</v>
      </c>
      <c r="K42" s="62">
        <v>0</v>
      </c>
      <c r="L42" s="13">
        <v>0</v>
      </c>
      <c r="M42" s="62">
        <v>0</v>
      </c>
      <c r="N42" s="62"/>
      <c r="O42" s="62"/>
      <c r="P42" s="62"/>
      <c r="Q42" s="13">
        <v>0</v>
      </c>
      <c r="R42" s="62">
        <v>0</v>
      </c>
      <c r="S42" s="62">
        <v>0</v>
      </c>
    </row>
    <row r="43" spans="1:19" ht="17.25" customHeight="1">
      <c r="A43" s="12" t="s">
        <v>51</v>
      </c>
      <c r="B43" s="62">
        <v>0</v>
      </c>
      <c r="C43" s="62">
        <v>0</v>
      </c>
      <c r="D43" s="62">
        <v>0</v>
      </c>
      <c r="E43" s="13">
        <v>0</v>
      </c>
      <c r="F43" s="11">
        <v>0</v>
      </c>
      <c r="G43" s="62">
        <v>0</v>
      </c>
      <c r="H43" s="62">
        <v>0</v>
      </c>
      <c r="I43" s="13">
        <v>0</v>
      </c>
      <c r="J43" s="62">
        <v>0</v>
      </c>
      <c r="K43" s="62">
        <v>0</v>
      </c>
      <c r="L43" s="13">
        <v>0</v>
      </c>
      <c r="M43" s="62">
        <v>0</v>
      </c>
      <c r="N43" s="62"/>
      <c r="O43" s="62"/>
      <c r="P43" s="62"/>
      <c r="Q43" s="13">
        <v>0</v>
      </c>
      <c r="R43" s="62">
        <v>0</v>
      </c>
      <c r="S43" s="62">
        <v>0</v>
      </c>
    </row>
    <row r="44" spans="1:19" ht="17.25" customHeight="1">
      <c r="A44" s="12" t="s">
        <v>52</v>
      </c>
      <c r="B44" s="62">
        <v>0</v>
      </c>
      <c r="C44" s="62">
        <v>0</v>
      </c>
      <c r="D44" s="62">
        <v>0</v>
      </c>
      <c r="E44" s="13">
        <v>0</v>
      </c>
      <c r="F44" s="11">
        <v>0</v>
      </c>
      <c r="G44" s="62">
        <v>0</v>
      </c>
      <c r="H44" s="62">
        <v>0</v>
      </c>
      <c r="I44" s="13">
        <v>0</v>
      </c>
      <c r="J44" s="62">
        <v>0</v>
      </c>
      <c r="K44" s="62">
        <v>0</v>
      </c>
      <c r="L44" s="13">
        <v>0</v>
      </c>
      <c r="M44" s="62">
        <v>0</v>
      </c>
      <c r="N44" s="62"/>
      <c r="O44" s="62"/>
      <c r="P44" s="62"/>
      <c r="Q44" s="13">
        <v>0</v>
      </c>
      <c r="R44" s="62">
        <v>0</v>
      </c>
      <c r="S44" s="62">
        <v>0</v>
      </c>
    </row>
    <row r="45" spans="1:19" ht="17.25" customHeight="1">
      <c r="A45" s="53" t="s">
        <v>53</v>
      </c>
      <c r="B45" s="54">
        <f>ROUND(B46*B47,2)</f>
        <v>4091.68</v>
      </c>
      <c r="C45" s="54">
        <f>ROUND(C46*C47,2)</f>
        <v>5773.72</v>
      </c>
      <c r="D45" s="54">
        <f aca="true" t="shared" si="10" ref="D45:R45">ROUND(D46*D47,2)</f>
        <v>6385.76</v>
      </c>
      <c r="E45" s="13">
        <v>0</v>
      </c>
      <c r="F45" s="11">
        <f t="shared" si="10"/>
        <v>0</v>
      </c>
      <c r="G45" s="54">
        <f t="shared" si="10"/>
        <v>2217.04</v>
      </c>
      <c r="H45" s="54">
        <f t="shared" si="10"/>
        <v>3445.4</v>
      </c>
      <c r="I45" s="13">
        <v>0</v>
      </c>
      <c r="J45" s="54">
        <f t="shared" si="10"/>
        <v>1904.6</v>
      </c>
      <c r="K45" s="54">
        <f t="shared" si="10"/>
        <v>3376.92</v>
      </c>
      <c r="L45" s="13">
        <v>0</v>
      </c>
      <c r="M45" s="54">
        <f t="shared" si="10"/>
        <v>2606.52</v>
      </c>
      <c r="N45" s="54">
        <f t="shared" si="10"/>
        <v>1343.92</v>
      </c>
      <c r="O45" s="54">
        <f t="shared" si="10"/>
        <v>1224.08</v>
      </c>
      <c r="P45" s="54">
        <f t="shared" si="10"/>
        <v>2255.56</v>
      </c>
      <c r="Q45" s="13">
        <v>0</v>
      </c>
      <c r="R45" s="54">
        <f t="shared" si="10"/>
        <v>3715.04</v>
      </c>
      <c r="S45" s="23">
        <f>SUM(B45:R45)</f>
        <v>38340.240000000005</v>
      </c>
    </row>
    <row r="46" spans="1:22" ht="17.25" customHeight="1">
      <c r="A46" s="55" t="s">
        <v>54</v>
      </c>
      <c r="B46" s="56">
        <v>956</v>
      </c>
      <c r="C46" s="56">
        <v>1349</v>
      </c>
      <c r="D46" s="56">
        <v>1492</v>
      </c>
      <c r="E46" s="13">
        <v>0</v>
      </c>
      <c r="F46" s="11">
        <v>0</v>
      </c>
      <c r="G46" s="56">
        <v>518</v>
      </c>
      <c r="H46" s="56">
        <v>805</v>
      </c>
      <c r="I46" s="13">
        <v>0</v>
      </c>
      <c r="J46" s="56">
        <v>445</v>
      </c>
      <c r="K46" s="56">
        <v>789</v>
      </c>
      <c r="L46" s="13">
        <v>0</v>
      </c>
      <c r="M46" s="56">
        <v>609</v>
      </c>
      <c r="N46" s="56">
        <v>314</v>
      </c>
      <c r="O46" s="56">
        <v>286</v>
      </c>
      <c r="P46" s="56">
        <v>527</v>
      </c>
      <c r="Q46" s="13">
        <v>0</v>
      </c>
      <c r="R46" s="56">
        <v>868</v>
      </c>
      <c r="S46" s="56">
        <f>SUM(B46:R46)</f>
        <v>8958</v>
      </c>
      <c r="T46"/>
      <c r="U46"/>
      <c r="V46"/>
    </row>
    <row r="47" spans="1:22" ht="17.25" customHeight="1">
      <c r="A47" s="55" t="s">
        <v>55</v>
      </c>
      <c r="B47" s="54">
        <v>4.28</v>
      </c>
      <c r="C47" s="54">
        <v>4.28</v>
      </c>
      <c r="D47" s="54">
        <v>4.28</v>
      </c>
      <c r="E47" s="13">
        <v>0</v>
      </c>
      <c r="F47" s="11">
        <v>0</v>
      </c>
      <c r="G47" s="54">
        <v>4.28</v>
      </c>
      <c r="H47" s="54">
        <v>4.28</v>
      </c>
      <c r="I47" s="13">
        <v>0</v>
      </c>
      <c r="J47" s="54">
        <v>4.28</v>
      </c>
      <c r="K47" s="54">
        <v>4.28</v>
      </c>
      <c r="L47" s="13">
        <v>0</v>
      </c>
      <c r="M47" s="54">
        <v>4.28</v>
      </c>
      <c r="N47" s="54">
        <v>4.28</v>
      </c>
      <c r="O47" s="54">
        <v>4.28</v>
      </c>
      <c r="P47" s="54">
        <v>4.28</v>
      </c>
      <c r="Q47" s="13">
        <v>0</v>
      </c>
      <c r="R47" s="54">
        <v>4.28</v>
      </c>
      <c r="S47" s="54">
        <v>0</v>
      </c>
      <c r="T47" s="49"/>
      <c r="U47"/>
      <c r="V47"/>
    </row>
    <row r="48" spans="1:19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/>
      <c r="H48" s="19">
        <v>0</v>
      </c>
      <c r="I48" s="19"/>
      <c r="J48" s="19">
        <v>0</v>
      </c>
      <c r="K48" s="19"/>
      <c r="L48" s="19"/>
      <c r="M48" s="19">
        <v>0</v>
      </c>
      <c r="N48" s="19"/>
      <c r="O48" s="19"/>
      <c r="P48" s="19"/>
      <c r="Q48" s="19"/>
      <c r="R48" s="19">
        <v>0</v>
      </c>
      <c r="S48" s="20"/>
    </row>
    <row r="49" spans="1:22" ht="17.25" customHeight="1">
      <c r="A49" s="21" t="s">
        <v>56</v>
      </c>
      <c r="B49" s="22">
        <f>+B50+B62</f>
        <v>3767315.04</v>
      </c>
      <c r="C49" s="22">
        <f aca="true" t="shared" si="11" ref="C49:R49">+C50+C62</f>
        <v>5513386.51</v>
      </c>
      <c r="D49" s="22">
        <f t="shared" si="11"/>
        <v>6024845.08</v>
      </c>
      <c r="E49" s="22">
        <f>+E50+E62</f>
        <v>77304.97</v>
      </c>
      <c r="F49" s="22">
        <f t="shared" si="11"/>
        <v>486717.25</v>
      </c>
      <c r="G49" s="22">
        <f t="shared" si="11"/>
        <v>980795.3700000001</v>
      </c>
      <c r="H49" s="22">
        <f t="shared" si="11"/>
        <v>3458648.92</v>
      </c>
      <c r="I49" s="22">
        <f t="shared" si="11"/>
        <v>43222.59</v>
      </c>
      <c r="J49" s="22">
        <f t="shared" si="11"/>
        <v>2645390.53</v>
      </c>
      <c r="K49" s="22">
        <f>+K50+K62</f>
        <v>2150819.56</v>
      </c>
      <c r="L49" s="22">
        <f>+L50+L62</f>
        <v>59494.2</v>
      </c>
      <c r="M49" s="22">
        <f t="shared" si="11"/>
        <v>2830392.1199999996</v>
      </c>
      <c r="N49" s="22">
        <f>+N50+N62</f>
        <v>938451.5</v>
      </c>
      <c r="O49" s="22">
        <f>+O50+O62</f>
        <v>899110.91</v>
      </c>
      <c r="P49" s="22">
        <f>+P50+P62</f>
        <v>1843965.5799999998</v>
      </c>
      <c r="Q49" s="22">
        <f>+Q50+Q62</f>
        <v>84827.16</v>
      </c>
      <c r="R49" s="22">
        <f t="shared" si="11"/>
        <v>3456078.2</v>
      </c>
      <c r="S49" s="22">
        <f>SUM(B49:R49)</f>
        <v>35260765.49</v>
      </c>
      <c r="T49"/>
      <c r="U49"/>
      <c r="V49"/>
    </row>
    <row r="50" spans="1:22" ht="17.25" customHeight="1">
      <c r="A50" s="16" t="s">
        <v>57</v>
      </c>
      <c r="B50" s="23">
        <f>SUM(B51:B61)</f>
        <v>3750581.56</v>
      </c>
      <c r="C50" s="23">
        <f aca="true" t="shared" si="12" ref="C50:R50">SUM(C51:C61)</f>
        <v>5490232.25</v>
      </c>
      <c r="D50" s="23">
        <f t="shared" si="12"/>
        <v>6011561.04</v>
      </c>
      <c r="E50" s="23">
        <f>SUM(E51:E61)</f>
        <v>77304.97</v>
      </c>
      <c r="F50" s="23">
        <f t="shared" si="12"/>
        <v>486717.25</v>
      </c>
      <c r="G50" s="23">
        <f t="shared" si="12"/>
        <v>967304.3300000001</v>
      </c>
      <c r="H50" s="23">
        <f t="shared" si="12"/>
        <v>3435540.98</v>
      </c>
      <c r="I50" s="23">
        <f t="shared" si="12"/>
        <v>43222.59</v>
      </c>
      <c r="J50" s="23">
        <f t="shared" si="12"/>
        <v>2645390.53</v>
      </c>
      <c r="K50" s="23">
        <f>SUM(K51:K61)</f>
        <v>2140161.0300000003</v>
      </c>
      <c r="L50" s="23">
        <f>SUM(L51:L61)</f>
        <v>59494.2</v>
      </c>
      <c r="M50" s="23">
        <f t="shared" si="12"/>
        <v>2819943.7199999997</v>
      </c>
      <c r="N50" s="23">
        <f>SUM(N51:N61)</f>
        <v>936938.7</v>
      </c>
      <c r="O50" s="23">
        <f>SUM(O51:O61)</f>
        <v>891271.3400000001</v>
      </c>
      <c r="P50" s="23">
        <f>SUM(P51:P61)</f>
        <v>1842500.8399999999</v>
      </c>
      <c r="Q50" s="23">
        <f>SUM(Q51:Q61)</f>
        <v>84827.16</v>
      </c>
      <c r="R50" s="23">
        <f t="shared" si="12"/>
        <v>3441075.6100000003</v>
      </c>
      <c r="S50" s="23">
        <f>SUM(B50:R50)</f>
        <v>35124068.1</v>
      </c>
      <c r="T50"/>
      <c r="U50"/>
      <c r="V50"/>
    </row>
    <row r="51" spans="1:22" ht="17.25" customHeight="1">
      <c r="A51" s="34" t="s">
        <v>58</v>
      </c>
      <c r="B51" s="23">
        <f aca="true" t="shared" si="13" ref="B51:R51">ROUND(B32*B7,2)</f>
        <v>1703063.64</v>
      </c>
      <c r="C51" s="23">
        <f t="shared" si="13"/>
        <v>2480136.34</v>
      </c>
      <c r="D51" s="23">
        <f t="shared" si="13"/>
        <v>2690593.56</v>
      </c>
      <c r="E51" s="23">
        <f>ROUND(E32*E7,2)</f>
        <v>0</v>
      </c>
      <c r="F51" s="23">
        <f t="shared" si="13"/>
        <v>486717.25</v>
      </c>
      <c r="G51" s="23">
        <f t="shared" si="13"/>
        <v>937729.49</v>
      </c>
      <c r="H51" s="23">
        <f t="shared" si="13"/>
        <v>1535207.3</v>
      </c>
      <c r="I51" s="23">
        <f t="shared" si="13"/>
        <v>0</v>
      </c>
      <c r="J51" s="23">
        <f t="shared" si="13"/>
        <v>1222058.95</v>
      </c>
      <c r="K51" s="23">
        <f t="shared" si="13"/>
        <v>939701.13</v>
      </c>
      <c r="L51" s="23">
        <f>ROUND(L32*L7,2)</f>
        <v>0</v>
      </c>
      <c r="M51" s="23">
        <f t="shared" si="13"/>
        <v>1301996.51</v>
      </c>
      <c r="N51" s="23">
        <f t="shared" si="13"/>
        <v>440125.39</v>
      </c>
      <c r="O51" s="23">
        <f t="shared" si="13"/>
        <v>398194.44</v>
      </c>
      <c r="P51" s="23">
        <f t="shared" si="13"/>
        <v>840265.09</v>
      </c>
      <c r="Q51" s="23">
        <f t="shared" si="13"/>
        <v>0</v>
      </c>
      <c r="R51" s="23">
        <f t="shared" si="13"/>
        <v>1559438.67</v>
      </c>
      <c r="S51" s="23">
        <f>SUM(B51:R51)</f>
        <v>16535227.76</v>
      </c>
      <c r="T51"/>
      <c r="U51"/>
      <c r="V51"/>
    </row>
    <row r="52" spans="1:22" ht="17.25" customHeight="1">
      <c r="A52" s="34" t="s">
        <v>59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/>
      <c r="U52"/>
      <c r="V52"/>
    </row>
    <row r="53" spans="1:22" ht="17.25" customHeight="1">
      <c r="A53" s="57" t="s">
        <v>60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/>
      <c r="U53"/>
      <c r="V53"/>
    </row>
    <row r="54" spans="1:22" ht="17.25" customHeight="1">
      <c r="A54" s="34" t="s">
        <v>61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/>
      <c r="U54"/>
      <c r="V54"/>
    </row>
    <row r="55" spans="1:22" ht="17.25" customHeight="1">
      <c r="A55" s="12" t="s">
        <v>142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23">
        <f>+R37</f>
        <v>14522.28</v>
      </c>
      <c r="S55" s="23">
        <f aca="true" t="shared" si="14" ref="S55:S60">SUM(B55:R55)</f>
        <v>14522.28</v>
      </c>
      <c r="T55"/>
      <c r="U55"/>
      <c r="V55"/>
    </row>
    <row r="56" spans="1:22" ht="17.25" customHeight="1">
      <c r="A56" s="12" t="s">
        <v>62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f t="shared" si="14"/>
        <v>0</v>
      </c>
      <c r="T56"/>
      <c r="U56"/>
      <c r="V56"/>
    </row>
    <row r="57" spans="1:22" ht="17.25" customHeight="1">
      <c r="A57" s="12" t="s">
        <v>63</v>
      </c>
      <c r="B57" s="36">
        <v>4091.68</v>
      </c>
      <c r="C57" s="36">
        <v>5773.72</v>
      </c>
      <c r="D57" s="36">
        <v>6385.76</v>
      </c>
      <c r="E57" s="19">
        <v>0</v>
      </c>
      <c r="F57" s="19">
        <v>0</v>
      </c>
      <c r="G57" s="36">
        <v>2217.04</v>
      </c>
      <c r="H57" s="19">
        <v>3445.4</v>
      </c>
      <c r="I57" s="19">
        <v>0</v>
      </c>
      <c r="J57" s="36">
        <v>1904.6</v>
      </c>
      <c r="K57" s="36">
        <v>3376.92</v>
      </c>
      <c r="L57" s="19">
        <v>0</v>
      </c>
      <c r="M57" s="36">
        <v>2606.52</v>
      </c>
      <c r="N57" s="36">
        <v>1343.92</v>
      </c>
      <c r="O57" s="36">
        <v>1224.08</v>
      </c>
      <c r="P57" s="36">
        <v>2255.56</v>
      </c>
      <c r="Q57" s="19">
        <v>0</v>
      </c>
      <c r="R57" s="36">
        <v>3715.04</v>
      </c>
      <c r="S57" s="23">
        <f t="shared" si="14"/>
        <v>38340.240000000005</v>
      </c>
      <c r="T57"/>
      <c r="U57"/>
      <c r="V57"/>
    </row>
    <row r="58" spans="1:22" ht="17.25" customHeight="1">
      <c r="A58" s="12" t="s">
        <v>64</v>
      </c>
      <c r="B58" s="19">
        <v>1998152.1</v>
      </c>
      <c r="C58" s="19">
        <v>2938458.97</v>
      </c>
      <c r="D58" s="19">
        <v>3314581.72</v>
      </c>
      <c r="E58" s="19">
        <v>0</v>
      </c>
      <c r="F58" s="19">
        <v>0</v>
      </c>
      <c r="G58" s="19">
        <v>0</v>
      </c>
      <c r="H58" s="19">
        <v>1896888.28</v>
      </c>
      <c r="I58" s="19">
        <v>0</v>
      </c>
      <c r="J58" s="19">
        <v>1414076.87</v>
      </c>
      <c r="K58" s="19">
        <v>1197082.98</v>
      </c>
      <c r="L58" s="19">
        <v>0</v>
      </c>
      <c r="M58" s="19">
        <v>1515340.69</v>
      </c>
      <c r="N58" s="19">
        <v>495469.39</v>
      </c>
      <c r="O58" s="19">
        <v>491852.82</v>
      </c>
      <c r="P58" s="19">
        <v>999980.19</v>
      </c>
      <c r="Q58" s="19">
        <v>0</v>
      </c>
      <c r="R58" s="19">
        <v>1820940.42</v>
      </c>
      <c r="S58" s="19">
        <f t="shared" si="14"/>
        <v>18082824.43</v>
      </c>
      <c r="T58"/>
      <c r="U58"/>
      <c r="V58"/>
    </row>
    <row r="59" spans="1:22" ht="17.25" customHeight="1">
      <c r="A59" s="12" t="s">
        <v>65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36">
        <v>7350.11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23">
        <f t="shared" si="14"/>
        <v>7350.11</v>
      </c>
      <c r="T59"/>
      <c r="U59"/>
      <c r="V59"/>
    </row>
    <row r="60" spans="1:22" ht="17.25" customHeight="1">
      <c r="A60" s="12" t="s">
        <v>66</v>
      </c>
      <c r="B60" s="36">
        <v>45274.14</v>
      </c>
      <c r="C60" s="36">
        <v>65863.22</v>
      </c>
      <c r="D60" s="19">
        <v>0</v>
      </c>
      <c r="E60" s="36">
        <v>77304.97</v>
      </c>
      <c r="F60" s="19">
        <v>0</v>
      </c>
      <c r="G60" s="36">
        <v>27357.8</v>
      </c>
      <c r="H60" s="19">
        <v>0</v>
      </c>
      <c r="I60" s="36">
        <v>43222.59</v>
      </c>
      <c r="J60" s="19">
        <v>0</v>
      </c>
      <c r="K60" s="19">
        <v>0</v>
      </c>
      <c r="L60" s="36">
        <v>59494.2</v>
      </c>
      <c r="M60" s="19">
        <v>0</v>
      </c>
      <c r="N60" s="19">
        <v>0</v>
      </c>
      <c r="O60" s="19">
        <v>0</v>
      </c>
      <c r="P60" s="19">
        <v>0</v>
      </c>
      <c r="Q60" s="36">
        <v>84827.16</v>
      </c>
      <c r="R60" s="36">
        <v>42459.2</v>
      </c>
      <c r="S60" s="23">
        <f t="shared" si="14"/>
        <v>445803.27999999997</v>
      </c>
      <c r="T60"/>
      <c r="U60"/>
      <c r="V60"/>
    </row>
    <row r="61" spans="1:22" ht="17.25" customHeight="1">
      <c r="A61" s="12" t="s">
        <v>67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/>
      <c r="U61"/>
      <c r="V61"/>
    </row>
    <row r="62" spans="1:22" ht="17.25" customHeight="1">
      <c r="A62" s="16" t="s">
        <v>68</v>
      </c>
      <c r="B62" s="36">
        <v>16733.48</v>
      </c>
      <c r="C62" s="36">
        <v>23154.26</v>
      </c>
      <c r="D62" s="36">
        <v>13284.04</v>
      </c>
      <c r="E62" s="19">
        <v>0</v>
      </c>
      <c r="F62" s="19">
        <v>0</v>
      </c>
      <c r="G62" s="36">
        <v>13491.04</v>
      </c>
      <c r="H62" s="36">
        <v>23107.94</v>
      </c>
      <c r="I62" s="19">
        <v>0</v>
      </c>
      <c r="J62" s="36">
        <v>0</v>
      </c>
      <c r="K62" s="36">
        <v>10658.53</v>
      </c>
      <c r="L62" s="19">
        <v>0</v>
      </c>
      <c r="M62" s="36">
        <v>10448.4</v>
      </c>
      <c r="N62" s="36">
        <v>1512.8</v>
      </c>
      <c r="O62" s="36">
        <v>7839.57</v>
      </c>
      <c r="P62" s="36">
        <v>1464.74</v>
      </c>
      <c r="Q62" s="19">
        <v>0</v>
      </c>
      <c r="R62" s="36">
        <v>15002.59</v>
      </c>
      <c r="S62" s="36">
        <f>SUM(B62:R62)</f>
        <v>136697.39</v>
      </c>
      <c r="T62"/>
      <c r="U62"/>
      <c r="V62"/>
    </row>
    <row r="63" spans="1:19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/>
      <c r="H63" s="19">
        <v>0</v>
      </c>
      <c r="I63" s="19">
        <v>0</v>
      </c>
      <c r="J63" s="19">
        <v>0</v>
      </c>
      <c r="K63" s="19"/>
      <c r="L63" s="19">
        <v>0</v>
      </c>
      <c r="M63" s="19">
        <v>0</v>
      </c>
      <c r="N63" s="19"/>
      <c r="O63" s="19"/>
      <c r="P63" s="19"/>
      <c r="Q63" s="19">
        <v>0</v>
      </c>
      <c r="R63" s="19">
        <v>0</v>
      </c>
      <c r="S63" s="19">
        <f>SUM(B63:R63)</f>
        <v>0</v>
      </c>
    </row>
    <row r="64" spans="1:19" ht="17.25" customHeight="1">
      <c r="A64" s="43"/>
      <c r="B64" s="50">
        <v>0</v>
      </c>
      <c r="C64" s="50">
        <v>0</v>
      </c>
      <c r="D64" s="50">
        <v>0</v>
      </c>
      <c r="E64" s="50"/>
      <c r="F64" s="50"/>
      <c r="G64" s="50"/>
      <c r="H64" s="50">
        <v>0</v>
      </c>
      <c r="I64" s="50">
        <v>0</v>
      </c>
      <c r="J64" s="50">
        <v>0</v>
      </c>
      <c r="K64" s="50"/>
      <c r="L64" s="50">
        <v>0</v>
      </c>
      <c r="M64" s="50">
        <v>0</v>
      </c>
      <c r="N64" s="50"/>
      <c r="O64" s="50"/>
      <c r="P64" s="50"/>
      <c r="Q64" s="50">
        <v>0</v>
      </c>
      <c r="R64" s="50">
        <v>0</v>
      </c>
      <c r="S64" s="50">
        <f>SUM(B64:R64)</f>
        <v>0</v>
      </c>
    </row>
    <row r="65" spans="1:19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/>
      <c r="H65" s="19">
        <v>0</v>
      </c>
      <c r="I65" s="19"/>
      <c r="J65" s="19">
        <v>0</v>
      </c>
      <c r="K65" s="19"/>
      <c r="L65" s="19"/>
      <c r="M65" s="19">
        <v>0</v>
      </c>
      <c r="N65" s="19"/>
      <c r="O65" s="19"/>
      <c r="P65" s="19"/>
      <c r="Q65" s="19"/>
      <c r="R65" s="19">
        <v>0</v>
      </c>
      <c r="S65" s="19"/>
    </row>
    <row r="66" spans="1:22" ht="18.75" customHeight="1">
      <c r="A66" s="2" t="s">
        <v>69</v>
      </c>
      <c r="B66" s="35">
        <f aca="true" t="shared" si="15" ref="B66:R66">+B67+B74+B111+B112</f>
        <v>-2129330.65</v>
      </c>
      <c r="C66" s="35">
        <f t="shared" si="15"/>
        <v>-3116325.2199999997</v>
      </c>
      <c r="D66" s="35">
        <f t="shared" si="15"/>
        <v>-3452155.6199999996</v>
      </c>
      <c r="E66" s="13">
        <v>0</v>
      </c>
      <c r="F66" s="35">
        <f t="shared" si="15"/>
        <v>-97091.87000000001</v>
      </c>
      <c r="G66" s="35">
        <f t="shared" si="15"/>
        <v>-78475.3</v>
      </c>
      <c r="H66" s="35">
        <f t="shared" si="15"/>
        <v>-2005124.72</v>
      </c>
      <c r="I66" s="13">
        <v>0</v>
      </c>
      <c r="J66" s="35">
        <f t="shared" si="15"/>
        <v>-1494056.76</v>
      </c>
      <c r="K66" s="35">
        <f t="shared" si="15"/>
        <v>-1233289.61</v>
      </c>
      <c r="L66" s="13">
        <v>0</v>
      </c>
      <c r="M66" s="35">
        <f t="shared" si="15"/>
        <v>-1581681.3800000001</v>
      </c>
      <c r="N66" s="35">
        <f t="shared" si="15"/>
        <v>-519269</v>
      </c>
      <c r="O66" s="35">
        <f t="shared" si="15"/>
        <v>-522832.67000000004</v>
      </c>
      <c r="P66" s="35">
        <f t="shared" si="15"/>
        <v>-1030699.2899999999</v>
      </c>
      <c r="Q66" s="13">
        <v>0</v>
      </c>
      <c r="R66" s="35">
        <f t="shared" si="15"/>
        <v>-1982676.4200000002</v>
      </c>
      <c r="S66" s="35">
        <f aca="true" t="shared" si="16" ref="S66:S74">SUM(B66:R66)</f>
        <v>-19243008.51</v>
      </c>
      <c r="T66"/>
      <c r="U66"/>
      <c r="V66"/>
    </row>
    <row r="67" spans="1:22" ht="18.75" customHeight="1">
      <c r="A67" s="16" t="s">
        <v>70</v>
      </c>
      <c r="B67" s="35">
        <f aca="true" t="shared" si="17" ref="B67:R67">B68+B69+B70+B71+B72+B73</f>
        <v>-155905.1</v>
      </c>
      <c r="C67" s="35">
        <f t="shared" si="17"/>
        <v>-214496.9</v>
      </c>
      <c r="D67" s="35">
        <f t="shared" si="17"/>
        <v>-180698.9</v>
      </c>
      <c r="E67" s="13">
        <v>0</v>
      </c>
      <c r="F67" s="35">
        <f t="shared" si="17"/>
        <v>-29050.8</v>
      </c>
      <c r="G67" s="35">
        <f t="shared" si="17"/>
        <v>-67041.3</v>
      </c>
      <c r="H67" s="35">
        <f t="shared" si="17"/>
        <v>-130973.7</v>
      </c>
      <c r="I67" s="13">
        <v>0</v>
      </c>
      <c r="J67" s="35">
        <f t="shared" si="17"/>
        <v>-96943.5</v>
      </c>
      <c r="K67" s="35">
        <f t="shared" si="17"/>
        <v>-50894.8</v>
      </c>
      <c r="L67" s="13">
        <v>0</v>
      </c>
      <c r="M67" s="35">
        <f t="shared" si="17"/>
        <v>-83441.5</v>
      </c>
      <c r="N67" s="35">
        <f t="shared" si="17"/>
        <v>-29369</v>
      </c>
      <c r="O67" s="35">
        <f t="shared" si="17"/>
        <v>-36476.9</v>
      </c>
      <c r="P67" s="35">
        <f t="shared" si="17"/>
        <v>-41899.2</v>
      </c>
      <c r="Q67" s="13">
        <v>0</v>
      </c>
      <c r="R67" s="35">
        <f t="shared" si="17"/>
        <v>-183119.8</v>
      </c>
      <c r="S67" s="35">
        <f t="shared" si="16"/>
        <v>-1300311.4000000001</v>
      </c>
      <c r="T67"/>
      <c r="U67"/>
      <c r="V67"/>
    </row>
    <row r="68" spans="1:22" s="61" customFormat="1" ht="18.75" customHeight="1">
      <c r="A68" s="55" t="s">
        <v>141</v>
      </c>
      <c r="B68" s="58">
        <f>-ROUND(B9*$D$3,2)</f>
        <v>-155905.1</v>
      </c>
      <c r="C68" s="58">
        <f aca="true" t="shared" si="18" ref="C68:R68">-ROUND(C9*$D$3,2)</f>
        <v>-214496.9</v>
      </c>
      <c r="D68" s="58">
        <f t="shared" si="18"/>
        <v>-180698.9</v>
      </c>
      <c r="E68" s="13">
        <v>0</v>
      </c>
      <c r="F68" s="58">
        <f t="shared" si="18"/>
        <v>-29050.8</v>
      </c>
      <c r="G68" s="58">
        <f t="shared" si="18"/>
        <v>-67041.3</v>
      </c>
      <c r="H68" s="58">
        <f t="shared" si="18"/>
        <v>-130973.7</v>
      </c>
      <c r="I68" s="13">
        <v>0</v>
      </c>
      <c r="J68" s="58">
        <f>-ROUND((J9+J29)*$D$3,2)</f>
        <v>-96943.5</v>
      </c>
      <c r="K68" s="58">
        <f t="shared" si="18"/>
        <v>-50894.8</v>
      </c>
      <c r="L68" s="13">
        <v>0</v>
      </c>
      <c r="M68" s="58">
        <f t="shared" si="18"/>
        <v>-83441.5</v>
      </c>
      <c r="N68" s="58">
        <f t="shared" si="18"/>
        <v>-29369</v>
      </c>
      <c r="O68" s="58">
        <f t="shared" si="18"/>
        <v>-36476.9</v>
      </c>
      <c r="P68" s="58">
        <f t="shared" si="18"/>
        <v>-41899.2</v>
      </c>
      <c r="Q68" s="13">
        <v>0</v>
      </c>
      <c r="R68" s="58">
        <f t="shared" si="18"/>
        <v>-183119.8</v>
      </c>
      <c r="S68" s="58">
        <f t="shared" si="16"/>
        <v>-1300311.4000000001</v>
      </c>
      <c r="T68" s="71"/>
      <c r="U68"/>
      <c r="V68"/>
    </row>
    <row r="69" spans="1:22" ht="18.75" customHeight="1">
      <c r="A69" s="12" t="s">
        <v>71</v>
      </c>
      <c r="B69" s="19">
        <v>0</v>
      </c>
      <c r="C69" s="19">
        <v>0</v>
      </c>
      <c r="D69" s="19">
        <v>0</v>
      </c>
      <c r="E69" s="13">
        <v>0</v>
      </c>
      <c r="F69" s="19">
        <v>0</v>
      </c>
      <c r="G69" s="19">
        <v>0</v>
      </c>
      <c r="H69" s="19">
        <v>0</v>
      </c>
      <c r="I69" s="13">
        <v>0</v>
      </c>
      <c r="J69" s="19">
        <v>0</v>
      </c>
      <c r="K69" s="19">
        <v>0</v>
      </c>
      <c r="L69" s="13">
        <v>0</v>
      </c>
      <c r="M69" s="19">
        <v>0</v>
      </c>
      <c r="N69" s="19">
        <v>0</v>
      </c>
      <c r="O69" s="19">
        <v>0</v>
      </c>
      <c r="P69" s="19">
        <v>0</v>
      </c>
      <c r="Q69" s="13">
        <v>0</v>
      </c>
      <c r="R69" s="19">
        <v>0</v>
      </c>
      <c r="S69" s="19">
        <f t="shared" si="16"/>
        <v>0</v>
      </c>
      <c r="T69"/>
      <c r="U69"/>
      <c r="V69"/>
    </row>
    <row r="70" spans="1:22" ht="18.75" customHeight="1">
      <c r="A70" s="12" t="s">
        <v>72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/>
      <c r="U70"/>
      <c r="V70"/>
    </row>
    <row r="71" spans="1:22" ht="18.75" customHeight="1">
      <c r="A71" s="12" t="s">
        <v>73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/>
      <c r="U71"/>
      <c r="V71"/>
    </row>
    <row r="72" spans="1:22" ht="18.75" customHeight="1">
      <c r="A72" s="12" t="s">
        <v>74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/>
      <c r="U72"/>
      <c r="V72"/>
    </row>
    <row r="73" spans="1:22" ht="18.75" customHeight="1">
      <c r="A73" s="12" t="s">
        <v>75</v>
      </c>
      <c r="B73" s="19">
        <v>0</v>
      </c>
      <c r="C73" s="19">
        <v>0</v>
      </c>
      <c r="D73" s="19">
        <v>0</v>
      </c>
      <c r="E73" s="13">
        <v>0</v>
      </c>
      <c r="F73" s="19">
        <v>0</v>
      </c>
      <c r="G73" s="19">
        <v>0</v>
      </c>
      <c r="H73" s="19">
        <v>0</v>
      </c>
      <c r="I73" s="13">
        <v>0</v>
      </c>
      <c r="J73" s="19">
        <v>0</v>
      </c>
      <c r="K73" s="19">
        <v>0</v>
      </c>
      <c r="L73" s="13">
        <v>0</v>
      </c>
      <c r="M73" s="19">
        <v>0</v>
      </c>
      <c r="N73" s="19">
        <v>0</v>
      </c>
      <c r="O73" s="19">
        <v>0</v>
      </c>
      <c r="P73" s="19">
        <v>0</v>
      </c>
      <c r="Q73" s="13">
        <v>0</v>
      </c>
      <c r="R73" s="19">
        <v>0</v>
      </c>
      <c r="S73" s="19">
        <f t="shared" si="16"/>
        <v>0</v>
      </c>
      <c r="T73"/>
      <c r="U73"/>
      <c r="V73"/>
    </row>
    <row r="74" spans="1:22" s="61" customFormat="1" ht="18.75" customHeight="1">
      <c r="A74" s="16" t="s">
        <v>76</v>
      </c>
      <c r="B74" s="58">
        <f aca="true" t="shared" si="19" ref="B74:R74">SUM(B75:B110)</f>
        <v>-1973425.55</v>
      </c>
      <c r="C74" s="58">
        <f t="shared" si="19"/>
        <v>-2901828.32</v>
      </c>
      <c r="D74" s="35">
        <f t="shared" si="19"/>
        <v>-3271456.7199999997</v>
      </c>
      <c r="E74" s="13">
        <v>0</v>
      </c>
      <c r="F74" s="35">
        <f t="shared" si="19"/>
        <v>-68041.07</v>
      </c>
      <c r="G74" s="35">
        <f t="shared" si="19"/>
        <v>-11434</v>
      </c>
      <c r="H74" s="35">
        <f t="shared" si="19"/>
        <v>-1874151.02</v>
      </c>
      <c r="I74" s="13">
        <v>0</v>
      </c>
      <c r="J74" s="35">
        <f t="shared" si="19"/>
        <v>-1397113.26</v>
      </c>
      <c r="K74" s="35">
        <f t="shared" si="19"/>
        <v>-1182394.81</v>
      </c>
      <c r="L74" s="13">
        <v>0</v>
      </c>
      <c r="M74" s="35">
        <f t="shared" si="19"/>
        <v>-1498239.8800000001</v>
      </c>
      <c r="N74" s="35">
        <f t="shared" si="19"/>
        <v>-489900</v>
      </c>
      <c r="O74" s="35">
        <f t="shared" si="19"/>
        <v>-486355.77</v>
      </c>
      <c r="P74" s="35">
        <f t="shared" si="19"/>
        <v>-988800.09</v>
      </c>
      <c r="Q74" s="13">
        <v>0</v>
      </c>
      <c r="R74" s="58">
        <f t="shared" si="19"/>
        <v>-1799556.62</v>
      </c>
      <c r="S74" s="58">
        <f t="shared" si="16"/>
        <v>-17942697.11</v>
      </c>
      <c r="T74"/>
      <c r="U74"/>
      <c r="V74"/>
    </row>
    <row r="75" spans="1:22" ht="18.75" customHeight="1">
      <c r="A75" s="12" t="s">
        <v>77</v>
      </c>
      <c r="B75" s="19">
        <v>0</v>
      </c>
      <c r="C75" s="19">
        <v>0</v>
      </c>
      <c r="D75" s="19">
        <v>0</v>
      </c>
      <c r="E75" s="13">
        <v>0</v>
      </c>
      <c r="F75" s="19">
        <v>0</v>
      </c>
      <c r="G75" s="19">
        <v>0</v>
      </c>
      <c r="H75" s="19">
        <v>0</v>
      </c>
      <c r="I75" s="13">
        <v>0</v>
      </c>
      <c r="J75" s="19">
        <v>0</v>
      </c>
      <c r="K75" s="19">
        <v>0</v>
      </c>
      <c r="L75" s="13">
        <v>0</v>
      </c>
      <c r="M75" s="19">
        <v>0</v>
      </c>
      <c r="N75" s="19">
        <v>0</v>
      </c>
      <c r="O75" s="19">
        <v>0</v>
      </c>
      <c r="P75" s="19">
        <v>0</v>
      </c>
      <c r="Q75" s="13">
        <v>0</v>
      </c>
      <c r="R75" s="19">
        <v>0</v>
      </c>
      <c r="S75" s="19">
        <v>0</v>
      </c>
      <c r="T75"/>
      <c r="U75"/>
      <c r="V75"/>
    </row>
    <row r="76" spans="1:22" ht="18.75" customHeight="1">
      <c r="A76" s="12" t="s">
        <v>78</v>
      </c>
      <c r="B76" s="19">
        <v>0</v>
      </c>
      <c r="C76" s="35">
        <v>-20.03</v>
      </c>
      <c r="D76" s="19">
        <v>0</v>
      </c>
      <c r="E76" s="13">
        <v>0</v>
      </c>
      <c r="F76" s="19">
        <v>0</v>
      </c>
      <c r="G76" s="19">
        <v>0</v>
      </c>
      <c r="H76" s="19">
        <v>0</v>
      </c>
      <c r="I76" s="13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3">
        <v>0</v>
      </c>
      <c r="R76" s="13">
        <v>0</v>
      </c>
      <c r="S76" s="58">
        <f>SUM(B76:R76)</f>
        <v>-20.03</v>
      </c>
      <c r="T76"/>
      <c r="U76"/>
      <c r="V76"/>
    </row>
    <row r="77" spans="1:22" ht="18.75" customHeight="1">
      <c r="A77" s="12" t="s">
        <v>79</v>
      </c>
      <c r="B77" s="19">
        <v>0</v>
      </c>
      <c r="C77" s="19">
        <v>0</v>
      </c>
      <c r="D77" s="35">
        <v>-1182.14</v>
      </c>
      <c r="E77" s="13">
        <v>0</v>
      </c>
      <c r="F77" s="35">
        <v>-2755.57</v>
      </c>
      <c r="G77" s="19">
        <v>0</v>
      </c>
      <c r="H77" s="19">
        <v>0</v>
      </c>
      <c r="I77" s="13">
        <v>0</v>
      </c>
      <c r="J77" s="35">
        <v>-421.43</v>
      </c>
      <c r="K77" s="19">
        <v>0</v>
      </c>
      <c r="L77" s="13">
        <v>0</v>
      </c>
      <c r="M77" s="19">
        <v>0</v>
      </c>
      <c r="N77" s="19">
        <v>0</v>
      </c>
      <c r="O77" s="19">
        <v>0</v>
      </c>
      <c r="P77" s="19">
        <v>0</v>
      </c>
      <c r="Q77" s="13">
        <v>0</v>
      </c>
      <c r="R77" s="19">
        <v>0</v>
      </c>
      <c r="S77" s="58">
        <f>SUM(B77:R77)</f>
        <v>-4359.14</v>
      </c>
      <c r="T77"/>
      <c r="U77"/>
      <c r="V77"/>
    </row>
    <row r="78" spans="1:22" ht="18.75" customHeight="1">
      <c r="A78" s="12" t="s">
        <v>80</v>
      </c>
      <c r="B78" s="19">
        <v>0</v>
      </c>
      <c r="C78" s="19">
        <v>0</v>
      </c>
      <c r="D78" s="19">
        <v>0</v>
      </c>
      <c r="E78" s="13">
        <v>0</v>
      </c>
      <c r="F78" s="35">
        <v>-60000</v>
      </c>
      <c r="G78" s="19">
        <v>0</v>
      </c>
      <c r="H78" s="19">
        <v>0</v>
      </c>
      <c r="I78" s="13">
        <v>0</v>
      </c>
      <c r="J78" s="19">
        <v>0</v>
      </c>
      <c r="K78" s="19">
        <v>0</v>
      </c>
      <c r="L78" s="13">
        <v>0</v>
      </c>
      <c r="M78" s="19">
        <v>0</v>
      </c>
      <c r="N78" s="19">
        <v>0</v>
      </c>
      <c r="O78" s="19">
        <v>0</v>
      </c>
      <c r="P78" s="19">
        <v>0</v>
      </c>
      <c r="Q78" s="13">
        <v>0</v>
      </c>
      <c r="R78" s="19">
        <v>0</v>
      </c>
      <c r="S78" s="35">
        <f>SUM(B78:R78)</f>
        <v>-60000</v>
      </c>
      <c r="T78"/>
      <c r="U78"/>
      <c r="V78"/>
    </row>
    <row r="79" spans="1:22" ht="18.75" customHeight="1">
      <c r="A79" s="34" t="s">
        <v>81</v>
      </c>
      <c r="B79" s="35">
        <v>-15236.5</v>
      </c>
      <c r="C79" s="35">
        <v>-22118.5</v>
      </c>
      <c r="D79" s="35">
        <v>-20909.5</v>
      </c>
      <c r="E79" s="13">
        <v>0</v>
      </c>
      <c r="F79" s="35">
        <v>-5285.5</v>
      </c>
      <c r="G79" s="35">
        <v>-10896.5</v>
      </c>
      <c r="H79" s="35">
        <v>-14663</v>
      </c>
      <c r="I79" s="13">
        <v>0</v>
      </c>
      <c r="J79" s="35">
        <v>-10896.5</v>
      </c>
      <c r="K79" s="35">
        <v>-9253.5</v>
      </c>
      <c r="L79" s="13">
        <v>0</v>
      </c>
      <c r="M79" s="35">
        <v>-13206</v>
      </c>
      <c r="N79" s="35">
        <v>-4340</v>
      </c>
      <c r="O79" s="35">
        <v>-4340</v>
      </c>
      <c r="P79" s="35">
        <v>-8819.5</v>
      </c>
      <c r="Q79" s="13">
        <v>0</v>
      </c>
      <c r="R79" s="35">
        <v>-15035</v>
      </c>
      <c r="S79" s="58">
        <f>SUM(B79:R79)</f>
        <v>-155000</v>
      </c>
      <c r="T79"/>
      <c r="U79"/>
      <c r="V79"/>
    </row>
    <row r="80" spans="1:22" ht="18.75" customHeight="1">
      <c r="A80" s="12" t="s">
        <v>82</v>
      </c>
      <c r="B80" s="19">
        <v>0</v>
      </c>
      <c r="C80" s="19">
        <v>0</v>
      </c>
      <c r="D80" s="19">
        <v>0</v>
      </c>
      <c r="E80" s="13">
        <v>0</v>
      </c>
      <c r="F80" s="19">
        <v>0</v>
      </c>
      <c r="G80" s="19">
        <v>0</v>
      </c>
      <c r="H80" s="19">
        <v>0</v>
      </c>
      <c r="I80" s="13">
        <v>0</v>
      </c>
      <c r="J80" s="19">
        <v>0</v>
      </c>
      <c r="K80" s="19">
        <v>0</v>
      </c>
      <c r="L80" s="13">
        <v>0</v>
      </c>
      <c r="M80" s="19">
        <v>0</v>
      </c>
      <c r="N80" s="19">
        <v>0</v>
      </c>
      <c r="O80" s="19">
        <v>0</v>
      </c>
      <c r="P80" s="19">
        <v>0</v>
      </c>
      <c r="Q80" s="13">
        <v>0</v>
      </c>
      <c r="R80" s="19">
        <v>0</v>
      </c>
      <c r="S80" s="19">
        <v>0</v>
      </c>
      <c r="T80"/>
      <c r="U80"/>
      <c r="V80"/>
    </row>
    <row r="81" spans="1:22" ht="18.75" customHeight="1">
      <c r="A81" s="12" t="s">
        <v>83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/>
      <c r="U81"/>
      <c r="V81"/>
    </row>
    <row r="82" spans="1:22" ht="18.75" customHeight="1">
      <c r="A82" s="12" t="s">
        <v>84</v>
      </c>
      <c r="B82" s="19">
        <v>0</v>
      </c>
      <c r="C82" s="19">
        <v>0</v>
      </c>
      <c r="D82" s="19">
        <v>0</v>
      </c>
      <c r="E82" s="13">
        <v>0</v>
      </c>
      <c r="F82" s="19">
        <v>0</v>
      </c>
      <c r="G82" s="19">
        <v>0</v>
      </c>
      <c r="H82" s="19">
        <v>0</v>
      </c>
      <c r="I82" s="13">
        <v>0</v>
      </c>
      <c r="J82" s="19">
        <v>0</v>
      </c>
      <c r="K82" s="19">
        <v>0</v>
      </c>
      <c r="L82" s="13">
        <v>0</v>
      </c>
      <c r="M82" s="19">
        <v>0</v>
      </c>
      <c r="N82" s="19">
        <v>0</v>
      </c>
      <c r="O82" s="19">
        <v>0</v>
      </c>
      <c r="P82" s="19">
        <v>0</v>
      </c>
      <c r="Q82" s="13">
        <v>0</v>
      </c>
      <c r="R82" s="19">
        <v>0</v>
      </c>
      <c r="S82" s="19">
        <f aca="true" t="shared" si="20" ref="S81:S88">SUM(B82:R82)</f>
        <v>0</v>
      </c>
      <c r="T82"/>
      <c r="U82"/>
      <c r="V82"/>
    </row>
    <row r="83" spans="1:22" ht="18.75" customHeight="1">
      <c r="A83" s="12" t="s">
        <v>85</v>
      </c>
      <c r="B83" s="19">
        <v>0</v>
      </c>
      <c r="C83" s="19">
        <v>0</v>
      </c>
      <c r="D83" s="19">
        <v>0</v>
      </c>
      <c r="E83" s="13">
        <v>0</v>
      </c>
      <c r="F83" s="19">
        <v>0</v>
      </c>
      <c r="G83" s="19">
        <v>0</v>
      </c>
      <c r="H83" s="19">
        <v>0</v>
      </c>
      <c r="I83" s="13">
        <v>0</v>
      </c>
      <c r="J83" s="19">
        <v>0</v>
      </c>
      <c r="K83" s="19">
        <v>0</v>
      </c>
      <c r="L83" s="13">
        <v>0</v>
      </c>
      <c r="M83" s="19">
        <v>0</v>
      </c>
      <c r="N83" s="19">
        <v>0</v>
      </c>
      <c r="O83" s="19">
        <v>0</v>
      </c>
      <c r="P83" s="19">
        <v>0</v>
      </c>
      <c r="Q83" s="13">
        <v>0</v>
      </c>
      <c r="R83" s="19">
        <v>0</v>
      </c>
      <c r="S83" s="19">
        <f t="shared" si="20"/>
        <v>0</v>
      </c>
      <c r="T83"/>
      <c r="U83"/>
      <c r="V83"/>
    </row>
    <row r="84" spans="1:22" ht="18.75" customHeight="1">
      <c r="A84" s="12" t="s">
        <v>86</v>
      </c>
      <c r="B84" s="19">
        <v>0</v>
      </c>
      <c r="C84" s="19">
        <v>0</v>
      </c>
      <c r="D84" s="19">
        <v>0</v>
      </c>
      <c r="E84" s="13">
        <v>0</v>
      </c>
      <c r="F84" s="19">
        <v>0</v>
      </c>
      <c r="G84" s="19">
        <v>0</v>
      </c>
      <c r="H84" s="19">
        <v>0</v>
      </c>
      <c r="I84" s="13">
        <v>0</v>
      </c>
      <c r="J84" s="19">
        <v>0</v>
      </c>
      <c r="K84" s="19">
        <v>0</v>
      </c>
      <c r="L84" s="13">
        <v>0</v>
      </c>
      <c r="M84" s="19">
        <v>0</v>
      </c>
      <c r="N84" s="19">
        <v>0</v>
      </c>
      <c r="O84" s="19">
        <v>0</v>
      </c>
      <c r="P84" s="19">
        <v>0</v>
      </c>
      <c r="Q84" s="13">
        <v>0</v>
      </c>
      <c r="R84" s="19">
        <v>0</v>
      </c>
      <c r="S84" s="19">
        <f t="shared" si="20"/>
        <v>0</v>
      </c>
      <c r="T84"/>
      <c r="U84"/>
      <c r="V84"/>
    </row>
    <row r="85" spans="1:22" ht="18.75" customHeight="1">
      <c r="A85" s="12" t="s">
        <v>87</v>
      </c>
      <c r="B85" s="19">
        <v>0</v>
      </c>
      <c r="C85" s="19">
        <v>0</v>
      </c>
      <c r="D85" s="19">
        <v>0</v>
      </c>
      <c r="E85" s="13">
        <v>0</v>
      </c>
      <c r="F85" s="19">
        <v>0</v>
      </c>
      <c r="G85" s="19">
        <v>0</v>
      </c>
      <c r="H85" s="19">
        <v>0</v>
      </c>
      <c r="I85" s="13">
        <v>0</v>
      </c>
      <c r="J85" s="19">
        <v>0</v>
      </c>
      <c r="K85" s="19">
        <v>0</v>
      </c>
      <c r="L85" s="13">
        <v>0</v>
      </c>
      <c r="M85" s="19">
        <v>0</v>
      </c>
      <c r="N85" s="19">
        <v>0</v>
      </c>
      <c r="O85" s="19">
        <v>0</v>
      </c>
      <c r="P85" s="19">
        <v>0</v>
      </c>
      <c r="Q85" s="13">
        <v>0</v>
      </c>
      <c r="R85" s="19">
        <v>0</v>
      </c>
      <c r="S85" s="19">
        <f t="shared" si="20"/>
        <v>0</v>
      </c>
      <c r="T85"/>
      <c r="U85"/>
      <c r="V85"/>
    </row>
    <row r="86" spans="1:22" ht="18.75" customHeight="1">
      <c r="A86" s="12" t="s">
        <v>88</v>
      </c>
      <c r="B86" s="19">
        <v>0</v>
      </c>
      <c r="C86" s="19">
        <v>0</v>
      </c>
      <c r="D86" s="19">
        <v>0</v>
      </c>
      <c r="E86" s="13">
        <v>0</v>
      </c>
      <c r="F86" s="19">
        <v>0</v>
      </c>
      <c r="G86" s="19">
        <v>0</v>
      </c>
      <c r="H86" s="19">
        <v>0</v>
      </c>
      <c r="I86" s="13">
        <v>0</v>
      </c>
      <c r="J86" s="19">
        <v>0</v>
      </c>
      <c r="K86" s="19">
        <v>0</v>
      </c>
      <c r="L86" s="13">
        <v>0</v>
      </c>
      <c r="M86" s="19">
        <v>0</v>
      </c>
      <c r="N86" s="19">
        <v>0</v>
      </c>
      <c r="O86" s="19">
        <v>0</v>
      </c>
      <c r="P86" s="19">
        <v>0</v>
      </c>
      <c r="Q86" s="13">
        <v>0</v>
      </c>
      <c r="R86" s="19">
        <v>0</v>
      </c>
      <c r="S86" s="19">
        <f t="shared" si="20"/>
        <v>0</v>
      </c>
      <c r="T86"/>
      <c r="U86"/>
      <c r="V86"/>
    </row>
    <row r="87" spans="1:22" ht="18.75" customHeight="1">
      <c r="A87" s="12" t="s">
        <v>89</v>
      </c>
      <c r="B87" s="19">
        <v>0</v>
      </c>
      <c r="C87" s="19">
        <v>0</v>
      </c>
      <c r="D87" s="19">
        <v>0</v>
      </c>
      <c r="E87" s="13">
        <v>0</v>
      </c>
      <c r="F87" s="19">
        <v>0</v>
      </c>
      <c r="G87" s="19">
        <v>0</v>
      </c>
      <c r="H87" s="19">
        <v>0</v>
      </c>
      <c r="I87" s="13">
        <v>0</v>
      </c>
      <c r="J87" s="19">
        <v>0</v>
      </c>
      <c r="K87" s="19">
        <v>0</v>
      </c>
      <c r="L87" s="13">
        <v>0</v>
      </c>
      <c r="M87" s="19">
        <v>0</v>
      </c>
      <c r="N87" s="19">
        <v>0</v>
      </c>
      <c r="O87" s="19">
        <v>0</v>
      </c>
      <c r="P87" s="19">
        <v>0</v>
      </c>
      <c r="Q87" s="13">
        <v>0</v>
      </c>
      <c r="R87" s="19">
        <v>0</v>
      </c>
      <c r="S87" s="19">
        <f t="shared" si="20"/>
        <v>0</v>
      </c>
      <c r="T87"/>
      <c r="U87"/>
      <c r="V87"/>
    </row>
    <row r="88" spans="1:22" ht="18.75" customHeight="1">
      <c r="A88" s="12" t="s">
        <v>90</v>
      </c>
      <c r="B88" s="19">
        <v>0</v>
      </c>
      <c r="C88" s="19">
        <v>0</v>
      </c>
      <c r="D88" s="19">
        <v>0</v>
      </c>
      <c r="E88" s="13">
        <v>0</v>
      </c>
      <c r="F88" s="19">
        <v>0</v>
      </c>
      <c r="G88" s="19">
        <v>0</v>
      </c>
      <c r="H88" s="19">
        <v>0</v>
      </c>
      <c r="I88" s="13">
        <v>0</v>
      </c>
      <c r="J88" s="19">
        <v>0</v>
      </c>
      <c r="K88" s="19">
        <v>0</v>
      </c>
      <c r="L88" s="13">
        <v>0</v>
      </c>
      <c r="M88" s="19">
        <v>0</v>
      </c>
      <c r="N88" s="19">
        <v>0</v>
      </c>
      <c r="O88" s="19">
        <v>0</v>
      </c>
      <c r="P88" s="19">
        <v>0</v>
      </c>
      <c r="Q88" s="13">
        <v>0</v>
      </c>
      <c r="R88" s="19">
        <v>0</v>
      </c>
      <c r="S88" s="19">
        <f t="shared" si="20"/>
        <v>0</v>
      </c>
      <c r="T88"/>
      <c r="U88"/>
      <c r="V88"/>
    </row>
    <row r="89" spans="1:22" ht="18.75" customHeight="1">
      <c r="A89" s="12" t="s">
        <v>91</v>
      </c>
      <c r="B89" s="19">
        <v>0</v>
      </c>
      <c r="C89" s="19">
        <v>0</v>
      </c>
      <c r="D89" s="19">
        <v>0</v>
      </c>
      <c r="E89" s="13">
        <v>0</v>
      </c>
      <c r="F89" s="19">
        <v>0</v>
      </c>
      <c r="G89" s="19">
        <v>0</v>
      </c>
      <c r="H89" s="19">
        <v>0</v>
      </c>
      <c r="I89" s="13">
        <v>0</v>
      </c>
      <c r="J89" s="19">
        <v>0</v>
      </c>
      <c r="K89" s="19">
        <v>0</v>
      </c>
      <c r="L89" s="13">
        <v>0</v>
      </c>
      <c r="M89" s="19">
        <v>0</v>
      </c>
      <c r="N89" s="19">
        <v>0</v>
      </c>
      <c r="O89" s="19">
        <v>0</v>
      </c>
      <c r="P89" s="19">
        <v>0</v>
      </c>
      <c r="Q89" s="13">
        <v>0</v>
      </c>
      <c r="R89" s="19">
        <v>0</v>
      </c>
      <c r="S89" s="19">
        <v>0</v>
      </c>
      <c r="T89"/>
      <c r="U89"/>
      <c r="V89"/>
    </row>
    <row r="90" spans="1:22" ht="18.75" customHeight="1">
      <c r="A90" s="12" t="s">
        <v>92</v>
      </c>
      <c r="B90" s="19">
        <v>0</v>
      </c>
      <c r="C90" s="19">
        <v>0</v>
      </c>
      <c r="D90" s="19">
        <v>0</v>
      </c>
      <c r="E90" s="13">
        <v>0</v>
      </c>
      <c r="F90" s="19">
        <v>0</v>
      </c>
      <c r="G90" s="19">
        <v>0</v>
      </c>
      <c r="H90" s="19">
        <v>0</v>
      </c>
      <c r="I90" s="13">
        <v>0</v>
      </c>
      <c r="J90" s="19">
        <v>0</v>
      </c>
      <c r="K90" s="19">
        <v>0</v>
      </c>
      <c r="L90" s="13">
        <v>0</v>
      </c>
      <c r="M90" s="19">
        <v>0</v>
      </c>
      <c r="N90" s="19">
        <v>0</v>
      </c>
      <c r="O90" s="19">
        <v>0</v>
      </c>
      <c r="P90" s="19">
        <v>0</v>
      </c>
      <c r="Q90" s="13">
        <v>0</v>
      </c>
      <c r="R90" s="19">
        <v>0</v>
      </c>
      <c r="S90" s="19">
        <f aca="true" t="shared" si="21" ref="S90:S107">SUM(B90:R90)</f>
        <v>0</v>
      </c>
      <c r="T90"/>
      <c r="U90"/>
      <c r="V90"/>
    </row>
    <row r="91" spans="1:22" ht="18.75" customHeight="1">
      <c r="A91" s="12" t="s">
        <v>93</v>
      </c>
      <c r="B91" s="19">
        <v>0</v>
      </c>
      <c r="C91" s="19">
        <v>0</v>
      </c>
      <c r="D91" s="58">
        <v>-1075</v>
      </c>
      <c r="E91" s="13">
        <v>0</v>
      </c>
      <c r="F91" s="19">
        <v>0</v>
      </c>
      <c r="G91" s="58">
        <v>-537.5</v>
      </c>
      <c r="H91" s="58">
        <v>-537.5</v>
      </c>
      <c r="I91" s="13">
        <v>0</v>
      </c>
      <c r="J91" s="19">
        <v>0</v>
      </c>
      <c r="K91" s="19">
        <v>0</v>
      </c>
      <c r="L91" s="13">
        <v>0</v>
      </c>
      <c r="M91" s="19">
        <v>0</v>
      </c>
      <c r="N91" s="19">
        <v>0</v>
      </c>
      <c r="O91" s="19">
        <v>0</v>
      </c>
      <c r="P91" s="19">
        <v>0</v>
      </c>
      <c r="Q91" s="13">
        <v>0</v>
      </c>
      <c r="R91" s="19">
        <v>0</v>
      </c>
      <c r="S91" s="58">
        <f t="shared" si="21"/>
        <v>-2150</v>
      </c>
      <c r="T91"/>
      <c r="U91"/>
      <c r="V91"/>
    </row>
    <row r="92" spans="1:22" ht="18.75" customHeight="1">
      <c r="A92" s="12" t="s">
        <v>94</v>
      </c>
      <c r="B92" s="19">
        <v>0</v>
      </c>
      <c r="C92" s="19">
        <v>0</v>
      </c>
      <c r="D92" s="19">
        <v>0</v>
      </c>
      <c r="E92" s="13">
        <v>0</v>
      </c>
      <c r="F92" s="19">
        <v>0</v>
      </c>
      <c r="G92" s="19">
        <v>0</v>
      </c>
      <c r="H92" s="19">
        <v>0</v>
      </c>
      <c r="I92" s="13">
        <v>0</v>
      </c>
      <c r="J92" s="19">
        <v>0</v>
      </c>
      <c r="K92" s="19">
        <v>0</v>
      </c>
      <c r="L92" s="13">
        <v>0</v>
      </c>
      <c r="M92" s="19">
        <v>0</v>
      </c>
      <c r="N92" s="19">
        <v>0</v>
      </c>
      <c r="O92" s="19">
        <v>0</v>
      </c>
      <c r="P92" s="19">
        <v>0</v>
      </c>
      <c r="Q92" s="13">
        <v>0</v>
      </c>
      <c r="R92" s="19">
        <v>0</v>
      </c>
      <c r="S92" s="19">
        <f t="shared" si="21"/>
        <v>0</v>
      </c>
      <c r="T92"/>
      <c r="U92"/>
      <c r="V92"/>
    </row>
    <row r="93" spans="1:22" ht="18.75" customHeight="1">
      <c r="A93" s="12" t="s">
        <v>95</v>
      </c>
      <c r="B93" s="19">
        <v>0</v>
      </c>
      <c r="C93" s="19">
        <v>0</v>
      </c>
      <c r="D93" s="19">
        <v>0</v>
      </c>
      <c r="E93" s="13">
        <v>0</v>
      </c>
      <c r="F93" s="19">
        <v>0</v>
      </c>
      <c r="G93" s="19">
        <v>0</v>
      </c>
      <c r="H93" s="19">
        <v>0</v>
      </c>
      <c r="I93" s="13">
        <v>0</v>
      </c>
      <c r="J93" s="19">
        <v>0</v>
      </c>
      <c r="K93" s="19">
        <v>0</v>
      </c>
      <c r="L93" s="13">
        <v>0</v>
      </c>
      <c r="M93" s="19">
        <v>0</v>
      </c>
      <c r="N93" s="19">
        <v>0</v>
      </c>
      <c r="O93" s="19">
        <v>0</v>
      </c>
      <c r="P93" s="19">
        <v>0</v>
      </c>
      <c r="Q93" s="13">
        <v>0</v>
      </c>
      <c r="R93" s="19">
        <v>0</v>
      </c>
      <c r="S93" s="19">
        <f t="shared" si="21"/>
        <v>0</v>
      </c>
      <c r="T93"/>
      <c r="U93"/>
      <c r="V93"/>
    </row>
    <row r="94" spans="1:22" ht="18.75" customHeight="1">
      <c r="A94" s="12" t="s">
        <v>96</v>
      </c>
      <c r="B94" s="19">
        <v>0</v>
      </c>
      <c r="C94" s="19">
        <v>0</v>
      </c>
      <c r="D94" s="19">
        <v>0</v>
      </c>
      <c r="E94" s="13">
        <v>0</v>
      </c>
      <c r="F94" s="19">
        <v>0</v>
      </c>
      <c r="G94" s="19">
        <v>0</v>
      </c>
      <c r="H94" s="19">
        <v>0</v>
      </c>
      <c r="I94" s="13">
        <v>0</v>
      </c>
      <c r="J94" s="19">
        <v>0</v>
      </c>
      <c r="K94" s="19">
        <v>0</v>
      </c>
      <c r="L94" s="13">
        <v>0</v>
      </c>
      <c r="M94" s="19">
        <v>0</v>
      </c>
      <c r="N94" s="19">
        <v>0</v>
      </c>
      <c r="O94" s="19">
        <v>0</v>
      </c>
      <c r="P94" s="19">
        <v>0</v>
      </c>
      <c r="Q94" s="13">
        <v>0</v>
      </c>
      <c r="R94" s="19">
        <v>0</v>
      </c>
      <c r="S94" s="19">
        <f t="shared" si="21"/>
        <v>0</v>
      </c>
      <c r="T94"/>
      <c r="U94"/>
      <c r="V94"/>
    </row>
    <row r="95" spans="1:22" ht="18.75" customHeight="1">
      <c r="A95" s="12" t="s">
        <v>97</v>
      </c>
      <c r="B95" s="19">
        <v>0</v>
      </c>
      <c r="C95" s="19">
        <v>0</v>
      </c>
      <c r="D95" s="19">
        <v>0</v>
      </c>
      <c r="E95" s="13">
        <v>0</v>
      </c>
      <c r="F95" s="19">
        <v>0</v>
      </c>
      <c r="G95" s="19">
        <v>0</v>
      </c>
      <c r="H95" s="19">
        <v>0</v>
      </c>
      <c r="I95" s="13">
        <v>0</v>
      </c>
      <c r="J95" s="19">
        <v>0</v>
      </c>
      <c r="K95" s="19">
        <v>0</v>
      </c>
      <c r="L95" s="13">
        <v>0</v>
      </c>
      <c r="M95" s="19">
        <v>0</v>
      </c>
      <c r="N95" s="19">
        <v>0</v>
      </c>
      <c r="O95" s="19">
        <v>0</v>
      </c>
      <c r="P95" s="19">
        <v>0</v>
      </c>
      <c r="Q95" s="13">
        <v>0</v>
      </c>
      <c r="R95" s="19">
        <v>0</v>
      </c>
      <c r="S95" s="19">
        <f t="shared" si="21"/>
        <v>0</v>
      </c>
      <c r="T95"/>
      <c r="U95"/>
      <c r="V95"/>
    </row>
    <row r="96" spans="1:22" ht="18.75" customHeight="1">
      <c r="A96" s="12" t="s">
        <v>98</v>
      </c>
      <c r="B96" s="19">
        <v>0</v>
      </c>
      <c r="C96" s="19">
        <v>0</v>
      </c>
      <c r="D96" s="19">
        <v>0</v>
      </c>
      <c r="E96" s="13">
        <v>0</v>
      </c>
      <c r="F96" s="19">
        <v>0</v>
      </c>
      <c r="G96" s="19">
        <v>0</v>
      </c>
      <c r="H96" s="19">
        <v>0</v>
      </c>
      <c r="I96" s="13">
        <v>0</v>
      </c>
      <c r="J96" s="19">
        <v>0</v>
      </c>
      <c r="K96" s="19">
        <v>0</v>
      </c>
      <c r="L96" s="13">
        <v>0</v>
      </c>
      <c r="M96" s="19">
        <v>0</v>
      </c>
      <c r="N96" s="19">
        <v>0</v>
      </c>
      <c r="O96" s="19">
        <v>0</v>
      </c>
      <c r="P96" s="19">
        <v>0</v>
      </c>
      <c r="Q96" s="13">
        <v>0</v>
      </c>
      <c r="R96" s="19">
        <v>0</v>
      </c>
      <c r="S96" s="19">
        <f t="shared" si="21"/>
        <v>0</v>
      </c>
      <c r="T96" s="48"/>
      <c r="U96"/>
      <c r="V96"/>
    </row>
    <row r="97" spans="1:22" ht="18.75" customHeight="1">
      <c r="A97" s="12" t="s">
        <v>99</v>
      </c>
      <c r="B97" s="19">
        <v>0</v>
      </c>
      <c r="C97" s="19">
        <v>0</v>
      </c>
      <c r="D97" s="19">
        <v>0</v>
      </c>
      <c r="E97" s="13">
        <v>0</v>
      </c>
      <c r="F97" s="19">
        <v>0</v>
      </c>
      <c r="G97" s="19">
        <v>0</v>
      </c>
      <c r="H97" s="19">
        <v>0</v>
      </c>
      <c r="I97" s="13">
        <v>0</v>
      </c>
      <c r="J97" s="19">
        <v>0</v>
      </c>
      <c r="K97" s="19">
        <v>0</v>
      </c>
      <c r="L97" s="13">
        <v>0</v>
      </c>
      <c r="M97" s="19">
        <v>0</v>
      </c>
      <c r="N97" s="19">
        <v>0</v>
      </c>
      <c r="O97" s="19">
        <v>0</v>
      </c>
      <c r="P97" s="19">
        <v>0</v>
      </c>
      <c r="Q97" s="13">
        <v>0</v>
      </c>
      <c r="R97" s="19">
        <v>0</v>
      </c>
      <c r="S97" s="19">
        <f t="shared" si="21"/>
        <v>0</v>
      </c>
      <c r="T97" s="47"/>
      <c r="U97"/>
      <c r="V97"/>
    </row>
    <row r="98" spans="1:22" ht="18.75" customHeight="1">
      <c r="A98" s="12" t="s">
        <v>100</v>
      </c>
      <c r="B98" s="19">
        <v>0</v>
      </c>
      <c r="C98" s="19">
        <v>0</v>
      </c>
      <c r="D98" s="19">
        <v>0</v>
      </c>
      <c r="E98" s="13">
        <v>0</v>
      </c>
      <c r="F98" s="19">
        <v>0</v>
      </c>
      <c r="G98" s="19">
        <v>0</v>
      </c>
      <c r="H98" s="19">
        <v>0</v>
      </c>
      <c r="I98" s="13">
        <v>0</v>
      </c>
      <c r="J98" s="19">
        <v>0</v>
      </c>
      <c r="K98" s="19">
        <v>0</v>
      </c>
      <c r="L98" s="13">
        <v>0</v>
      </c>
      <c r="M98" s="19">
        <v>0</v>
      </c>
      <c r="N98" s="19">
        <v>0</v>
      </c>
      <c r="O98" s="19">
        <v>0</v>
      </c>
      <c r="P98" s="19">
        <v>0</v>
      </c>
      <c r="Q98" s="13">
        <v>0</v>
      </c>
      <c r="R98" s="19">
        <v>0</v>
      </c>
      <c r="S98" s="19">
        <f t="shared" si="21"/>
        <v>0</v>
      </c>
      <c r="T98" s="47"/>
      <c r="U98"/>
      <c r="V98"/>
    </row>
    <row r="99" spans="1:22" ht="18.75" customHeight="1">
      <c r="A99" s="12" t="s">
        <v>101</v>
      </c>
      <c r="B99" s="19">
        <v>0</v>
      </c>
      <c r="C99" s="19">
        <v>0</v>
      </c>
      <c r="D99" s="19">
        <v>0</v>
      </c>
      <c r="E99" s="13">
        <v>0</v>
      </c>
      <c r="F99" s="19">
        <v>0</v>
      </c>
      <c r="G99" s="19">
        <v>0</v>
      </c>
      <c r="H99" s="19">
        <v>0</v>
      </c>
      <c r="I99" s="13">
        <v>0</v>
      </c>
      <c r="J99" s="19">
        <v>0</v>
      </c>
      <c r="K99" s="19">
        <v>0</v>
      </c>
      <c r="L99" s="13">
        <v>0</v>
      </c>
      <c r="M99" s="19">
        <v>0</v>
      </c>
      <c r="N99" s="19">
        <v>0</v>
      </c>
      <c r="O99" s="19">
        <v>0</v>
      </c>
      <c r="P99" s="19">
        <v>0</v>
      </c>
      <c r="Q99" s="13">
        <v>0</v>
      </c>
      <c r="R99" s="19">
        <v>0</v>
      </c>
      <c r="S99" s="19">
        <f t="shared" si="21"/>
        <v>0</v>
      </c>
      <c r="T99" s="47"/>
      <c r="U99"/>
      <c r="V99"/>
    </row>
    <row r="100" spans="1:22" ht="18.75" customHeight="1">
      <c r="A100" s="12" t="s">
        <v>102</v>
      </c>
      <c r="B100" s="58">
        <v>-86498.97</v>
      </c>
      <c r="C100" s="58">
        <v>-127204.37</v>
      </c>
      <c r="D100" s="58">
        <v>-143486.53</v>
      </c>
      <c r="E100" s="13">
        <v>0</v>
      </c>
      <c r="F100" s="19">
        <v>0</v>
      </c>
      <c r="G100" s="19">
        <v>0</v>
      </c>
      <c r="H100" s="58">
        <v>-82115.32</v>
      </c>
      <c r="I100" s="13">
        <v>0</v>
      </c>
      <c r="J100" s="58">
        <v>-61214.66</v>
      </c>
      <c r="K100" s="58">
        <v>-51821.1</v>
      </c>
      <c r="L100" s="13">
        <v>0</v>
      </c>
      <c r="M100" s="58">
        <v>-65598.32</v>
      </c>
      <c r="N100" s="58">
        <v>-21448.61</v>
      </c>
      <c r="O100" s="58">
        <v>-21292.06</v>
      </c>
      <c r="P100" s="58">
        <v>-43288.63</v>
      </c>
      <c r="Q100" s="13">
        <v>0</v>
      </c>
      <c r="R100" s="58">
        <v>-78827.57</v>
      </c>
      <c r="S100" s="58">
        <f t="shared" si="21"/>
        <v>-782796.1400000001</v>
      </c>
      <c r="T100" s="47"/>
      <c r="U100"/>
      <c r="V100"/>
    </row>
    <row r="101" spans="1:22" ht="18.75" customHeight="1">
      <c r="A101" s="12" t="s">
        <v>103</v>
      </c>
      <c r="B101" s="58">
        <v>-1871690.08</v>
      </c>
      <c r="C101" s="58">
        <v>-2752485.42</v>
      </c>
      <c r="D101" s="58">
        <v>-3104803.55</v>
      </c>
      <c r="E101" s="13">
        <v>0</v>
      </c>
      <c r="F101" s="19">
        <v>0</v>
      </c>
      <c r="G101" s="19">
        <v>0</v>
      </c>
      <c r="H101" s="58">
        <v>-1776835.2</v>
      </c>
      <c r="I101" s="13">
        <v>0</v>
      </c>
      <c r="J101" s="58">
        <v>-1324580.67</v>
      </c>
      <c r="K101" s="58">
        <v>-1121320.21</v>
      </c>
      <c r="L101" s="13">
        <v>0</v>
      </c>
      <c r="M101" s="58">
        <v>-1419435.56</v>
      </c>
      <c r="N101" s="58">
        <v>-464111.39</v>
      </c>
      <c r="O101" s="58">
        <v>-460723.71</v>
      </c>
      <c r="P101" s="58">
        <v>-936691.96</v>
      </c>
      <c r="Q101" s="13">
        <v>0</v>
      </c>
      <c r="R101" s="58">
        <v>-1705694.05</v>
      </c>
      <c r="S101" s="58">
        <f t="shared" si="21"/>
        <v>-16938371.8</v>
      </c>
      <c r="T101" s="47"/>
      <c r="U101"/>
      <c r="V101"/>
    </row>
    <row r="102" spans="1:20" s="61" customFormat="1" ht="18.75" customHeight="1">
      <c r="A102" s="55" t="s">
        <v>104</v>
      </c>
      <c r="B102" s="19">
        <v>0</v>
      </c>
      <c r="C102" s="19">
        <v>0</v>
      </c>
      <c r="D102" s="19">
        <v>0</v>
      </c>
      <c r="E102" s="13">
        <v>0</v>
      </c>
      <c r="F102" s="19">
        <v>0</v>
      </c>
      <c r="G102" s="19">
        <v>0</v>
      </c>
      <c r="H102" s="19">
        <v>0</v>
      </c>
      <c r="I102" s="13">
        <v>0</v>
      </c>
      <c r="J102" s="19">
        <v>0</v>
      </c>
      <c r="K102" s="19">
        <v>0</v>
      </c>
      <c r="L102" s="13">
        <v>0</v>
      </c>
      <c r="M102" s="19">
        <v>0</v>
      </c>
      <c r="N102" s="19"/>
      <c r="O102" s="19"/>
      <c r="P102" s="19"/>
      <c r="Q102" s="13">
        <v>0</v>
      </c>
      <c r="R102" s="13">
        <v>0</v>
      </c>
      <c r="S102" s="13">
        <v>0</v>
      </c>
      <c r="T102" s="60"/>
    </row>
    <row r="103" spans="1:22" ht="18.75" customHeight="1">
      <c r="A103" s="55" t="s">
        <v>105</v>
      </c>
      <c r="B103" s="19">
        <v>0</v>
      </c>
      <c r="C103" s="19">
        <v>0</v>
      </c>
      <c r="D103" s="19">
        <v>0</v>
      </c>
      <c r="E103" s="13">
        <v>0</v>
      </c>
      <c r="F103" s="19">
        <v>0</v>
      </c>
      <c r="G103" s="19">
        <v>0</v>
      </c>
      <c r="H103" s="19">
        <v>0</v>
      </c>
      <c r="I103" s="13">
        <v>0</v>
      </c>
      <c r="J103" s="19">
        <v>0</v>
      </c>
      <c r="K103" s="19">
        <v>0</v>
      </c>
      <c r="L103" s="13">
        <v>0</v>
      </c>
      <c r="M103" s="19">
        <v>0</v>
      </c>
      <c r="N103" s="19">
        <v>0</v>
      </c>
      <c r="O103" s="19">
        <v>0</v>
      </c>
      <c r="P103" s="19">
        <v>0</v>
      </c>
      <c r="Q103" s="13">
        <v>0</v>
      </c>
      <c r="R103" s="19">
        <v>0</v>
      </c>
      <c r="S103" s="31">
        <f t="shared" si="21"/>
        <v>0</v>
      </c>
      <c r="T103" s="47"/>
      <c r="U103"/>
      <c r="V103"/>
    </row>
    <row r="104" spans="1:22" ht="18.75" customHeight="1">
      <c r="A104" s="55" t="s">
        <v>106</v>
      </c>
      <c r="B104" s="19">
        <v>0</v>
      </c>
      <c r="C104" s="19">
        <v>0</v>
      </c>
      <c r="D104" s="19">
        <v>0</v>
      </c>
      <c r="E104" s="13">
        <v>0</v>
      </c>
      <c r="F104" s="19">
        <v>0</v>
      </c>
      <c r="G104" s="19">
        <v>0</v>
      </c>
      <c r="H104" s="19">
        <v>0</v>
      </c>
      <c r="I104" s="13">
        <v>0</v>
      </c>
      <c r="J104" s="19">
        <v>0</v>
      </c>
      <c r="K104" s="19">
        <v>0</v>
      </c>
      <c r="L104" s="13">
        <v>0</v>
      </c>
      <c r="M104" s="19">
        <v>0</v>
      </c>
      <c r="N104" s="19">
        <v>0</v>
      </c>
      <c r="O104" s="19">
        <v>0</v>
      </c>
      <c r="P104" s="19">
        <v>0</v>
      </c>
      <c r="Q104" s="13">
        <v>0</v>
      </c>
      <c r="R104" s="19">
        <v>0</v>
      </c>
      <c r="S104" s="31">
        <f t="shared" si="21"/>
        <v>0</v>
      </c>
      <c r="T104" s="47"/>
      <c r="U104"/>
      <c r="V104"/>
    </row>
    <row r="105" spans="1:22" ht="18.75" customHeight="1">
      <c r="A105" s="63" t="s">
        <v>107</v>
      </c>
      <c r="B105" s="19">
        <v>0</v>
      </c>
      <c r="C105" s="19">
        <v>0</v>
      </c>
      <c r="D105" s="19">
        <v>0</v>
      </c>
      <c r="E105" s="13">
        <v>0</v>
      </c>
      <c r="F105" s="19">
        <v>0</v>
      </c>
      <c r="G105" s="19">
        <v>0</v>
      </c>
      <c r="H105" s="19">
        <v>0</v>
      </c>
      <c r="I105" s="13">
        <v>0</v>
      </c>
      <c r="J105" s="19">
        <v>0</v>
      </c>
      <c r="K105" s="19">
        <v>0</v>
      </c>
      <c r="L105" s="13">
        <v>0</v>
      </c>
      <c r="M105" s="19">
        <v>0</v>
      </c>
      <c r="N105" s="19">
        <v>0</v>
      </c>
      <c r="O105" s="19">
        <v>0</v>
      </c>
      <c r="P105" s="19">
        <v>0</v>
      </c>
      <c r="Q105" s="13">
        <v>0</v>
      </c>
      <c r="R105" s="19">
        <v>0</v>
      </c>
      <c r="S105" s="19">
        <f t="shared" si="21"/>
        <v>0</v>
      </c>
      <c r="T105" s="47"/>
      <c r="U105"/>
      <c r="V105"/>
    </row>
    <row r="106" spans="1:22" ht="18.75" customHeight="1">
      <c r="A106" s="15" t="s">
        <v>108</v>
      </c>
      <c r="B106" s="19">
        <v>0</v>
      </c>
      <c r="C106" s="19">
        <v>0</v>
      </c>
      <c r="D106" s="19">
        <v>0</v>
      </c>
      <c r="E106" s="13">
        <v>0</v>
      </c>
      <c r="F106" s="19">
        <v>0</v>
      </c>
      <c r="G106" s="19">
        <v>0</v>
      </c>
      <c r="H106" s="19">
        <v>0</v>
      </c>
      <c r="I106" s="13">
        <v>0</v>
      </c>
      <c r="J106" s="19">
        <v>0</v>
      </c>
      <c r="K106" s="19">
        <v>0</v>
      </c>
      <c r="L106" s="13">
        <v>0</v>
      </c>
      <c r="M106" s="19">
        <v>0</v>
      </c>
      <c r="N106" s="19">
        <v>0</v>
      </c>
      <c r="O106" s="19">
        <v>0</v>
      </c>
      <c r="P106" s="19">
        <v>0</v>
      </c>
      <c r="Q106" s="13">
        <v>0</v>
      </c>
      <c r="R106" s="19">
        <v>0</v>
      </c>
      <c r="S106" s="19">
        <f t="shared" si="21"/>
        <v>0</v>
      </c>
      <c r="T106" s="47"/>
      <c r="U106"/>
      <c r="V106"/>
    </row>
    <row r="107" spans="1:22" ht="18.75" customHeight="1">
      <c r="A107" s="15" t="s">
        <v>109</v>
      </c>
      <c r="B107" s="19">
        <v>0</v>
      </c>
      <c r="C107" s="19">
        <v>0</v>
      </c>
      <c r="D107" s="19">
        <v>0</v>
      </c>
      <c r="E107" s="13">
        <v>0</v>
      </c>
      <c r="F107" s="19">
        <v>0</v>
      </c>
      <c r="G107" s="19">
        <v>0</v>
      </c>
      <c r="H107" s="19">
        <v>0</v>
      </c>
      <c r="I107" s="13">
        <v>0</v>
      </c>
      <c r="J107" s="19">
        <v>0</v>
      </c>
      <c r="K107" s="19">
        <v>0</v>
      </c>
      <c r="L107" s="13">
        <v>0</v>
      </c>
      <c r="M107" s="19">
        <v>0</v>
      </c>
      <c r="N107" s="19">
        <v>0</v>
      </c>
      <c r="O107" s="19">
        <v>0</v>
      </c>
      <c r="P107" s="19">
        <v>0</v>
      </c>
      <c r="Q107" s="13">
        <v>0</v>
      </c>
      <c r="R107" s="19">
        <v>0</v>
      </c>
      <c r="S107" s="19">
        <f t="shared" si="21"/>
        <v>0</v>
      </c>
      <c r="T107" s="47"/>
      <c r="U107"/>
      <c r="V107"/>
    </row>
    <row r="108" spans="1:22" ht="18.75" customHeight="1">
      <c r="A108" s="15" t="s">
        <v>110</v>
      </c>
      <c r="B108" s="19">
        <v>0</v>
      </c>
      <c r="C108" s="19">
        <v>0</v>
      </c>
      <c r="D108" s="19">
        <v>0</v>
      </c>
      <c r="E108" s="13">
        <v>0</v>
      </c>
      <c r="F108" s="19">
        <v>0</v>
      </c>
      <c r="G108" s="19">
        <v>0</v>
      </c>
      <c r="H108" s="19">
        <v>0</v>
      </c>
      <c r="I108" s="13">
        <v>0</v>
      </c>
      <c r="J108" s="19">
        <v>0</v>
      </c>
      <c r="K108" s="19">
        <v>0</v>
      </c>
      <c r="L108" s="13">
        <v>0</v>
      </c>
      <c r="M108" s="19">
        <v>0</v>
      </c>
      <c r="N108" s="19">
        <v>0</v>
      </c>
      <c r="O108" s="19">
        <v>0</v>
      </c>
      <c r="P108" s="19">
        <v>0</v>
      </c>
      <c r="Q108" s="13">
        <v>0</v>
      </c>
      <c r="R108" s="19">
        <v>0</v>
      </c>
      <c r="S108" s="19">
        <v>0</v>
      </c>
      <c r="T108" s="47"/>
      <c r="U108"/>
      <c r="V108"/>
    </row>
    <row r="109" spans="1:22" s="61" customFormat="1" ht="18.75" customHeight="1">
      <c r="A109" s="55" t="s">
        <v>111</v>
      </c>
      <c r="B109" s="19">
        <v>0</v>
      </c>
      <c r="C109" s="19">
        <v>0</v>
      </c>
      <c r="D109" s="52">
        <v>0</v>
      </c>
      <c r="E109" s="13">
        <v>0</v>
      </c>
      <c r="F109" s="52">
        <v>0</v>
      </c>
      <c r="G109" s="52">
        <v>0</v>
      </c>
      <c r="H109" s="52">
        <v>0</v>
      </c>
      <c r="I109" s="13">
        <v>0</v>
      </c>
      <c r="J109" s="52">
        <v>0</v>
      </c>
      <c r="K109" s="52">
        <v>0</v>
      </c>
      <c r="L109" s="13">
        <v>0</v>
      </c>
      <c r="M109" s="19">
        <v>0</v>
      </c>
      <c r="N109" s="19">
        <v>0</v>
      </c>
      <c r="O109" s="19">
        <v>0</v>
      </c>
      <c r="P109" s="19">
        <v>0</v>
      </c>
      <c r="Q109" s="13">
        <v>0</v>
      </c>
      <c r="R109" s="52">
        <v>0</v>
      </c>
      <c r="S109" s="19">
        <f>SUM(B109:R109)</f>
        <v>0</v>
      </c>
      <c r="T109" s="60"/>
      <c r="U109"/>
      <c r="V109"/>
    </row>
    <row r="110" spans="1:20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/>
      <c r="H110" s="19">
        <v>0</v>
      </c>
      <c r="I110" s="19"/>
      <c r="J110" s="19">
        <v>0</v>
      </c>
      <c r="K110" s="19"/>
      <c r="L110" s="19"/>
      <c r="M110" s="19">
        <v>0</v>
      </c>
      <c r="N110" s="19"/>
      <c r="O110" s="19"/>
      <c r="P110" s="19"/>
      <c r="Q110" s="19"/>
      <c r="R110" s="19">
        <v>0</v>
      </c>
      <c r="S110" s="19"/>
      <c r="T110" s="47"/>
    </row>
    <row r="111" spans="1:22" ht="18.75" customHeight="1">
      <c r="A111" s="16" t="s">
        <v>112</v>
      </c>
      <c r="B111" s="19">
        <v>0</v>
      </c>
      <c r="C111" s="19">
        <v>0</v>
      </c>
      <c r="D111" s="19">
        <v>0</v>
      </c>
      <c r="E111" s="19"/>
      <c r="F111" s="19">
        <v>0</v>
      </c>
      <c r="G111" s="19">
        <v>0</v>
      </c>
      <c r="H111" s="19">
        <v>0</v>
      </c>
      <c r="I111" s="19"/>
      <c r="J111" s="19">
        <v>0</v>
      </c>
      <c r="K111" s="19">
        <v>0</v>
      </c>
      <c r="L111" s="19"/>
      <c r="M111" s="19">
        <v>0</v>
      </c>
      <c r="N111" s="19">
        <v>0</v>
      </c>
      <c r="O111" s="19">
        <v>0</v>
      </c>
      <c r="P111" s="19">
        <v>0</v>
      </c>
      <c r="Q111" s="19"/>
      <c r="R111" s="19">
        <v>0</v>
      </c>
      <c r="S111" s="19">
        <f aca="true" t="shared" si="22" ref="S111:S118">SUM(B111:R111)</f>
        <v>0</v>
      </c>
      <c r="T111" s="47"/>
      <c r="U111"/>
      <c r="V111"/>
    </row>
    <row r="112" spans="1:22" ht="18.75" customHeight="1">
      <c r="A112" s="16" t="s">
        <v>113</v>
      </c>
      <c r="B112" s="19">
        <v>0</v>
      </c>
      <c r="C112" s="19">
        <v>0</v>
      </c>
      <c r="D112" s="19">
        <v>0</v>
      </c>
      <c r="E112" s="19"/>
      <c r="F112" s="19">
        <v>0</v>
      </c>
      <c r="G112" s="19">
        <v>0</v>
      </c>
      <c r="H112" s="19">
        <v>0</v>
      </c>
      <c r="I112" s="19"/>
      <c r="J112" s="19">
        <v>0</v>
      </c>
      <c r="K112" s="19">
        <v>0</v>
      </c>
      <c r="L112" s="19"/>
      <c r="M112" s="19">
        <v>0</v>
      </c>
      <c r="N112" s="19">
        <v>0</v>
      </c>
      <c r="O112" s="19">
        <v>0</v>
      </c>
      <c r="P112" s="19">
        <v>0</v>
      </c>
      <c r="Q112" s="19"/>
      <c r="R112" s="19">
        <v>0</v>
      </c>
      <c r="S112" s="19">
        <f t="shared" si="22"/>
        <v>0</v>
      </c>
      <c r="T112" s="48"/>
      <c r="U112"/>
      <c r="V112"/>
    </row>
    <row r="113" spans="1:20" ht="18.75" customHeight="1">
      <c r="A113" s="16"/>
      <c r="B113" s="20">
        <v>0</v>
      </c>
      <c r="C113" s="20">
        <v>0</v>
      </c>
      <c r="D113" s="20">
        <v>0</v>
      </c>
      <c r="E113" s="20"/>
      <c r="F113" s="20">
        <v>0</v>
      </c>
      <c r="G113" s="20">
        <v>0</v>
      </c>
      <c r="H113" s="20">
        <v>0</v>
      </c>
      <c r="I113" s="20"/>
      <c r="J113" s="20">
        <v>0</v>
      </c>
      <c r="K113" s="20">
        <v>0</v>
      </c>
      <c r="L113" s="20"/>
      <c r="M113" s="20">
        <v>0</v>
      </c>
      <c r="N113" s="20"/>
      <c r="O113" s="20"/>
      <c r="P113" s="20"/>
      <c r="Q113" s="20"/>
      <c r="R113" s="20">
        <v>0</v>
      </c>
      <c r="S113" s="31">
        <f t="shared" si="22"/>
        <v>0</v>
      </c>
      <c r="T113" s="46"/>
    </row>
    <row r="114" spans="1:20" ht="18.75" customHeight="1">
      <c r="A114" s="16" t="s">
        <v>114</v>
      </c>
      <c r="B114" s="24">
        <f aca="true" t="shared" si="23" ref="B114:I114">+B115+B116</f>
        <v>1637984.39</v>
      </c>
      <c r="C114" s="24">
        <f t="shared" si="23"/>
        <v>2397061.2899999996</v>
      </c>
      <c r="D114" s="24">
        <f t="shared" si="23"/>
        <v>2572689.46</v>
      </c>
      <c r="E114" s="24">
        <f>+E115+E116</f>
        <v>77304.97</v>
      </c>
      <c r="F114" s="24">
        <f t="shared" si="23"/>
        <v>389625.38</v>
      </c>
      <c r="G114" s="24">
        <f t="shared" si="23"/>
        <v>902320.0700000001</v>
      </c>
      <c r="H114" s="24">
        <f t="shared" si="23"/>
        <v>1453524.1999999997</v>
      </c>
      <c r="I114" s="24">
        <f t="shared" si="23"/>
        <v>43222.59</v>
      </c>
      <c r="J114" s="24">
        <f aca="true" t="shared" si="24" ref="J114:P114">+J115+J116</f>
        <v>1151333.7699999998</v>
      </c>
      <c r="K114" s="24">
        <f t="shared" si="24"/>
        <v>917529.9500000002</v>
      </c>
      <c r="L114" s="24">
        <f t="shared" si="24"/>
        <v>59494.2</v>
      </c>
      <c r="M114" s="24">
        <f t="shared" si="24"/>
        <v>1248710.7399999995</v>
      </c>
      <c r="N114" s="24">
        <f t="shared" si="24"/>
        <v>419182.49999999994</v>
      </c>
      <c r="O114" s="24">
        <f t="shared" si="24"/>
        <v>376278.24000000005</v>
      </c>
      <c r="P114" s="24">
        <f t="shared" si="24"/>
        <v>813266.2899999999</v>
      </c>
      <c r="Q114" s="24">
        <f>+Q115+Q116</f>
        <v>84827.16</v>
      </c>
      <c r="R114" s="24">
        <f>+R115+R116</f>
        <v>1473401.7800000005</v>
      </c>
      <c r="S114" s="42">
        <f t="shared" si="22"/>
        <v>16017756.98</v>
      </c>
      <c r="T114" s="64"/>
    </row>
    <row r="115" spans="1:20" ht="18" customHeight="1">
      <c r="A115" s="16" t="s">
        <v>115</v>
      </c>
      <c r="B115" s="24">
        <f aca="true" t="shared" si="25" ref="B115:I115">+B50+B67+B74+B111</f>
        <v>1621250.91</v>
      </c>
      <c r="C115" s="24">
        <f t="shared" si="25"/>
        <v>2373907.03</v>
      </c>
      <c r="D115" s="24">
        <f t="shared" si="25"/>
        <v>2559405.42</v>
      </c>
      <c r="E115" s="24">
        <f>+E50+E67+E74+E111</f>
        <v>77304.97</v>
      </c>
      <c r="F115" s="24">
        <f t="shared" si="25"/>
        <v>389625.38</v>
      </c>
      <c r="G115" s="24">
        <f t="shared" si="25"/>
        <v>888829.03</v>
      </c>
      <c r="H115" s="24">
        <f t="shared" si="25"/>
        <v>1430416.2599999998</v>
      </c>
      <c r="I115" s="24">
        <f t="shared" si="25"/>
        <v>43222.59</v>
      </c>
      <c r="J115" s="24">
        <f aca="true" t="shared" si="26" ref="J115:P115">+J50+J67+J74+J111</f>
        <v>1151333.7699999998</v>
      </c>
      <c r="K115" s="24">
        <f t="shared" si="26"/>
        <v>906871.4200000002</v>
      </c>
      <c r="L115" s="24">
        <f t="shared" si="26"/>
        <v>59494.2</v>
      </c>
      <c r="M115" s="24">
        <f t="shared" si="26"/>
        <v>1238262.3399999996</v>
      </c>
      <c r="N115" s="24">
        <f t="shared" si="26"/>
        <v>417669.69999999995</v>
      </c>
      <c r="O115" s="24">
        <f t="shared" si="26"/>
        <v>368438.67000000004</v>
      </c>
      <c r="P115" s="24">
        <f t="shared" si="26"/>
        <v>811801.5499999999</v>
      </c>
      <c r="Q115" s="24">
        <f>+Q50+Q67+Q74+Q111</f>
        <v>84827.16</v>
      </c>
      <c r="R115" s="24">
        <f>+R50+R67+R74+R111</f>
        <v>1458399.1900000004</v>
      </c>
      <c r="S115" s="42">
        <f t="shared" si="22"/>
        <v>15881059.59</v>
      </c>
      <c r="T115" s="46"/>
    </row>
    <row r="116" spans="1:20" ht="18.75" customHeight="1">
      <c r="A116" s="16" t="s">
        <v>116</v>
      </c>
      <c r="B116" s="24">
        <f aca="true" t="shared" si="27" ref="B116:H116">IF(+B62+B112+B117&lt;0,0,(B62+B112+B117))</f>
        <v>16733.48</v>
      </c>
      <c r="C116" s="24">
        <f t="shared" si="27"/>
        <v>23154.26</v>
      </c>
      <c r="D116" s="24">
        <f t="shared" si="27"/>
        <v>13284.04</v>
      </c>
      <c r="E116" s="24"/>
      <c r="F116" s="24">
        <f t="shared" si="27"/>
        <v>0</v>
      </c>
      <c r="G116" s="24">
        <f t="shared" si="27"/>
        <v>13491.04</v>
      </c>
      <c r="H116" s="24">
        <f t="shared" si="27"/>
        <v>23107.94</v>
      </c>
      <c r="I116" s="24"/>
      <c r="J116" s="24">
        <f aca="true" t="shared" si="28" ref="J116:P116">IF(+J62+J112+J117&lt;0,0,(J62+J112+J117))</f>
        <v>0</v>
      </c>
      <c r="K116" s="24">
        <f t="shared" si="28"/>
        <v>10658.53</v>
      </c>
      <c r="L116" s="24"/>
      <c r="M116" s="24">
        <f t="shared" si="28"/>
        <v>10448.4</v>
      </c>
      <c r="N116" s="24">
        <f t="shared" si="28"/>
        <v>1512.8</v>
      </c>
      <c r="O116" s="24">
        <f t="shared" si="28"/>
        <v>7839.57</v>
      </c>
      <c r="P116" s="24">
        <f t="shared" si="28"/>
        <v>1464.74</v>
      </c>
      <c r="Q116" s="24"/>
      <c r="R116" s="24">
        <f>IF(+R62+R112+R117&lt;0,0,(R62+R112+R117))</f>
        <v>15002.59</v>
      </c>
      <c r="S116" s="42">
        <f t="shared" si="22"/>
        <v>136697.39</v>
      </c>
      <c r="T116" s="65"/>
    </row>
    <row r="117" spans="1:21" ht="18.75" customHeight="1">
      <c r="A117" s="16" t="s">
        <v>117</v>
      </c>
      <c r="B117" s="19">
        <v>0</v>
      </c>
      <c r="C117" s="19">
        <v>0</v>
      </c>
      <c r="D117" s="19">
        <v>0</v>
      </c>
      <c r="E117" s="19"/>
      <c r="F117" s="19">
        <v>0</v>
      </c>
      <c r="G117" s="19">
        <v>0</v>
      </c>
      <c r="H117" s="19">
        <v>0</v>
      </c>
      <c r="I117" s="19"/>
      <c r="J117" s="19">
        <v>0</v>
      </c>
      <c r="K117" s="19">
        <v>0</v>
      </c>
      <c r="L117" s="19"/>
      <c r="M117" s="19">
        <v>0</v>
      </c>
      <c r="N117" s="58"/>
      <c r="O117" s="58"/>
      <c r="P117" s="58"/>
      <c r="Q117" s="58"/>
      <c r="R117" s="19">
        <v>0</v>
      </c>
      <c r="S117" s="31">
        <f t="shared" si="22"/>
        <v>0</v>
      </c>
      <c r="U117" s="49"/>
    </row>
    <row r="118" spans="1:22" ht="18.75" customHeight="1">
      <c r="A118" s="16" t="s">
        <v>118</v>
      </c>
      <c r="B118" s="19">
        <v>0</v>
      </c>
      <c r="C118" s="19">
        <v>0</v>
      </c>
      <c r="D118" s="19">
        <v>0</v>
      </c>
      <c r="E118" s="19"/>
      <c r="F118" s="19">
        <v>0</v>
      </c>
      <c r="G118" s="19">
        <v>0</v>
      </c>
      <c r="H118" s="19">
        <v>0</v>
      </c>
      <c r="I118" s="19"/>
      <c r="J118" s="19">
        <v>0</v>
      </c>
      <c r="K118" s="19">
        <v>0</v>
      </c>
      <c r="L118" s="19"/>
      <c r="M118" s="19">
        <v>0</v>
      </c>
      <c r="N118" s="19">
        <v>0</v>
      </c>
      <c r="O118" s="19">
        <v>0</v>
      </c>
      <c r="P118" s="19">
        <v>0</v>
      </c>
      <c r="Q118" s="19"/>
      <c r="R118" s="19">
        <v>0</v>
      </c>
      <c r="S118" s="31">
        <f t="shared" si="22"/>
        <v>0</v>
      </c>
      <c r="T118"/>
      <c r="U118"/>
      <c r="V118"/>
    </row>
    <row r="119" spans="1:19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/>
      <c r="H119" s="20">
        <v>0</v>
      </c>
      <c r="I119" s="20"/>
      <c r="J119" s="20">
        <v>0</v>
      </c>
      <c r="K119" s="20"/>
      <c r="L119" s="20"/>
      <c r="M119" s="20">
        <v>0</v>
      </c>
      <c r="N119" s="20"/>
      <c r="O119" s="20"/>
      <c r="P119" s="20"/>
      <c r="Q119" s="20"/>
      <c r="R119" s="20">
        <v>0</v>
      </c>
      <c r="S119" s="20"/>
    </row>
    <row r="120" spans="1:19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</row>
    <row r="121" spans="1:19" ht="18.75" customHeight="1">
      <c r="A121" s="8"/>
      <c r="B121" s="41">
        <v>0</v>
      </c>
      <c r="C121" s="41">
        <v>0</v>
      </c>
      <c r="D121" s="41">
        <v>0</v>
      </c>
      <c r="E121" s="41">
        <v>0</v>
      </c>
      <c r="F121" s="41"/>
      <c r="G121" s="41"/>
      <c r="H121" s="41">
        <v>0</v>
      </c>
      <c r="I121" s="41">
        <v>0</v>
      </c>
      <c r="J121" s="41">
        <v>0</v>
      </c>
      <c r="K121" s="41"/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41"/>
    </row>
    <row r="122" spans="1:20" ht="18.75" customHeight="1">
      <c r="A122" s="25" t="s">
        <v>119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38">
        <v>0</v>
      </c>
      <c r="O122" s="38">
        <v>0</v>
      </c>
      <c r="P122" s="38">
        <v>0</v>
      </c>
      <c r="Q122" s="18">
        <v>0</v>
      </c>
      <c r="R122" s="18">
        <v>0</v>
      </c>
      <c r="S122" s="39">
        <f>SUM(S123:S148)</f>
        <v>16017756.969999999</v>
      </c>
      <c r="T122" s="46"/>
    </row>
    <row r="123" spans="1:19" ht="18.75" customHeight="1">
      <c r="A123" s="26" t="s">
        <v>120</v>
      </c>
      <c r="B123" s="27">
        <v>202071.14</v>
      </c>
      <c r="C123" s="38">
        <v>0</v>
      </c>
      <c r="D123" s="38">
        <v>0</v>
      </c>
      <c r="E123" s="18">
        <v>0</v>
      </c>
      <c r="F123" s="38">
        <v>0</v>
      </c>
      <c r="G123" s="38">
        <v>0</v>
      </c>
      <c r="H123" s="38">
        <v>0</v>
      </c>
      <c r="I123" s="18">
        <v>0</v>
      </c>
      <c r="J123" s="38">
        <v>0</v>
      </c>
      <c r="K123" s="38">
        <v>0</v>
      </c>
      <c r="L123" s="1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39">
        <f aca="true" t="shared" si="29" ref="S123:S143">SUM(B123:R123)</f>
        <v>202071.14</v>
      </c>
    </row>
    <row r="124" spans="1:19" ht="18.75" customHeight="1">
      <c r="A124" s="26" t="s">
        <v>121</v>
      </c>
      <c r="B124" s="27">
        <v>1435913.25</v>
      </c>
      <c r="C124" s="38">
        <v>0</v>
      </c>
      <c r="D124" s="38">
        <v>0</v>
      </c>
      <c r="E124" s="18">
        <v>0</v>
      </c>
      <c r="F124" s="38">
        <v>0</v>
      </c>
      <c r="G124" s="38">
        <v>0</v>
      </c>
      <c r="H124" s="38">
        <v>0</v>
      </c>
      <c r="I124" s="18">
        <v>0</v>
      </c>
      <c r="J124" s="38">
        <v>0</v>
      </c>
      <c r="K124" s="38">
        <v>0</v>
      </c>
      <c r="L124" s="1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9">
        <f t="shared" si="29"/>
        <v>1435913.25</v>
      </c>
    </row>
    <row r="125" spans="1:19" ht="18.75" customHeight="1">
      <c r="A125" s="26" t="s">
        <v>122</v>
      </c>
      <c r="B125" s="38">
        <v>0</v>
      </c>
      <c r="C125" s="27">
        <v>2397061.28</v>
      </c>
      <c r="D125" s="38">
        <v>0</v>
      </c>
      <c r="E125" s="18">
        <v>0</v>
      </c>
      <c r="F125" s="38">
        <v>0</v>
      </c>
      <c r="G125" s="38">
        <v>0</v>
      </c>
      <c r="H125" s="38">
        <v>0</v>
      </c>
      <c r="I125" s="18">
        <v>0</v>
      </c>
      <c r="J125" s="38">
        <v>0</v>
      </c>
      <c r="K125" s="38">
        <v>0</v>
      </c>
      <c r="L125" s="18">
        <v>0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0</v>
      </c>
      <c r="S125" s="39">
        <f t="shared" si="29"/>
        <v>2397061.28</v>
      </c>
    </row>
    <row r="126" spans="1:19" ht="18.75" customHeight="1">
      <c r="A126" s="26" t="s">
        <v>123</v>
      </c>
      <c r="B126" s="38">
        <v>0</v>
      </c>
      <c r="C126" s="38">
        <v>0</v>
      </c>
      <c r="D126" s="27">
        <v>2572689.46</v>
      </c>
      <c r="E126" s="27">
        <v>77304.97</v>
      </c>
      <c r="F126" s="38">
        <v>0</v>
      </c>
      <c r="G126" s="38">
        <v>0</v>
      </c>
      <c r="H126" s="38">
        <v>0</v>
      </c>
      <c r="I126" s="18">
        <v>0</v>
      </c>
      <c r="J126" s="38">
        <v>0</v>
      </c>
      <c r="K126" s="38">
        <v>0</v>
      </c>
      <c r="L126" s="18">
        <v>0</v>
      </c>
      <c r="M126" s="38">
        <v>0</v>
      </c>
      <c r="N126" s="38">
        <v>0</v>
      </c>
      <c r="O126" s="38">
        <v>0</v>
      </c>
      <c r="P126" s="38">
        <v>0</v>
      </c>
      <c r="Q126" s="38">
        <v>0</v>
      </c>
      <c r="R126" s="38">
        <v>0</v>
      </c>
      <c r="S126" s="39">
        <f t="shared" si="29"/>
        <v>2649994.43</v>
      </c>
    </row>
    <row r="127" spans="1:19" ht="18.75" customHeight="1">
      <c r="A127" s="26" t="s">
        <v>124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18">
        <v>0</v>
      </c>
      <c r="J127" s="38">
        <v>0</v>
      </c>
      <c r="K127" s="38">
        <v>0</v>
      </c>
      <c r="L127" s="18">
        <v>0</v>
      </c>
      <c r="M127" s="38">
        <v>0</v>
      </c>
      <c r="N127" s="38">
        <v>0</v>
      </c>
      <c r="O127" s="38">
        <v>0</v>
      </c>
      <c r="P127" s="38">
        <v>0</v>
      </c>
      <c r="Q127" s="38">
        <v>0</v>
      </c>
      <c r="R127" s="38">
        <v>0</v>
      </c>
      <c r="S127" s="39">
        <f t="shared" si="29"/>
        <v>0</v>
      </c>
    </row>
    <row r="128" spans="1:19" ht="18.75" customHeight="1">
      <c r="A128" s="26" t="s">
        <v>125</v>
      </c>
      <c r="B128" s="38">
        <v>0</v>
      </c>
      <c r="C128" s="38">
        <v>0</v>
      </c>
      <c r="D128" s="38">
        <v>0</v>
      </c>
      <c r="E128" s="18">
        <v>0</v>
      </c>
      <c r="F128" s="38">
        <v>0</v>
      </c>
      <c r="G128" s="38">
        <v>0</v>
      </c>
      <c r="H128" s="27">
        <v>1453524.2</v>
      </c>
      <c r="I128" s="27">
        <v>43222.59</v>
      </c>
      <c r="J128" s="38">
        <v>0</v>
      </c>
      <c r="K128" s="38">
        <v>0</v>
      </c>
      <c r="L128" s="18">
        <v>0</v>
      </c>
      <c r="M128" s="38">
        <v>0</v>
      </c>
      <c r="N128" s="38">
        <v>0</v>
      </c>
      <c r="O128" s="38">
        <v>0</v>
      </c>
      <c r="P128" s="38">
        <v>0</v>
      </c>
      <c r="Q128" s="38">
        <v>0</v>
      </c>
      <c r="R128" s="38">
        <v>0</v>
      </c>
      <c r="S128" s="39">
        <f t="shared" si="29"/>
        <v>1496746.79</v>
      </c>
    </row>
    <row r="129" spans="1:19" ht="18.75" customHeight="1">
      <c r="A129" s="26" t="s">
        <v>126</v>
      </c>
      <c r="B129" s="38">
        <v>0</v>
      </c>
      <c r="C129" s="38">
        <v>0</v>
      </c>
      <c r="D129" s="38">
        <v>0</v>
      </c>
      <c r="E129" s="1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18">
        <v>0</v>
      </c>
      <c r="M129" s="38">
        <v>0</v>
      </c>
      <c r="N129" s="38">
        <v>0</v>
      </c>
      <c r="O129" s="38">
        <v>0</v>
      </c>
      <c r="P129" s="38">
        <v>0</v>
      </c>
      <c r="Q129" s="38">
        <v>0</v>
      </c>
      <c r="R129" s="38">
        <v>0</v>
      </c>
      <c r="S129" s="39">
        <f t="shared" si="29"/>
        <v>0</v>
      </c>
    </row>
    <row r="130" spans="1:19" ht="18.75" customHeight="1">
      <c r="A130" s="26" t="s">
        <v>127</v>
      </c>
      <c r="B130" s="38">
        <v>0</v>
      </c>
      <c r="C130" s="38">
        <v>0</v>
      </c>
      <c r="D130" s="38">
        <v>0</v>
      </c>
      <c r="E130" s="1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27">
        <v>10417.43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9">
        <f t="shared" si="29"/>
        <v>10417.43</v>
      </c>
    </row>
    <row r="131" spans="1:19" ht="18.75" customHeight="1">
      <c r="A131" s="26" t="s">
        <v>128</v>
      </c>
      <c r="B131" s="38">
        <v>0</v>
      </c>
      <c r="C131" s="38">
        <v>0</v>
      </c>
      <c r="D131" s="38">
        <v>0</v>
      </c>
      <c r="E131" s="1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1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9">
        <f t="shared" si="29"/>
        <v>0</v>
      </c>
    </row>
    <row r="132" spans="1:19" ht="18.75" customHeight="1">
      <c r="A132" s="26" t="s">
        <v>129</v>
      </c>
      <c r="B132" s="38">
        <v>0</v>
      </c>
      <c r="C132" s="38">
        <v>0</v>
      </c>
      <c r="D132" s="38">
        <v>0</v>
      </c>
      <c r="E132" s="1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27">
        <v>49076.77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9">
        <f t="shared" si="29"/>
        <v>49076.77</v>
      </c>
    </row>
    <row r="133" spans="1:19" ht="18.75" customHeight="1">
      <c r="A133" s="26" t="s">
        <v>130</v>
      </c>
      <c r="B133" s="59">
        <v>0</v>
      </c>
      <c r="C133" s="59">
        <v>0</v>
      </c>
      <c r="D133" s="59">
        <v>0</v>
      </c>
      <c r="E133" s="18">
        <v>0</v>
      </c>
      <c r="F133" s="59">
        <v>0</v>
      </c>
      <c r="G133" s="59">
        <v>0</v>
      </c>
      <c r="H133" s="59">
        <v>0</v>
      </c>
      <c r="I133" s="38">
        <v>0</v>
      </c>
      <c r="J133" s="38">
        <v>0</v>
      </c>
      <c r="K133" s="38">
        <v>0</v>
      </c>
      <c r="L133" s="18">
        <v>0</v>
      </c>
      <c r="M133" s="59">
        <v>0</v>
      </c>
      <c r="N133" s="38">
        <v>0</v>
      </c>
      <c r="O133" s="38">
        <v>0</v>
      </c>
      <c r="P133" s="38">
        <v>0</v>
      </c>
      <c r="Q133" s="59">
        <v>0</v>
      </c>
      <c r="R133" s="59">
        <v>0</v>
      </c>
      <c r="S133" s="39">
        <f t="shared" si="29"/>
        <v>0</v>
      </c>
    </row>
    <row r="134" spans="1:19" ht="18.75" customHeight="1">
      <c r="A134" s="26" t="s">
        <v>131</v>
      </c>
      <c r="B134" s="38">
        <v>0</v>
      </c>
      <c r="C134" s="38">
        <v>0</v>
      </c>
      <c r="D134" s="38">
        <v>0</v>
      </c>
      <c r="E134" s="1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  <c r="L134" s="18">
        <v>0</v>
      </c>
      <c r="M134" s="59">
        <v>0</v>
      </c>
      <c r="N134" s="38">
        <v>0</v>
      </c>
      <c r="O134" s="38">
        <v>0</v>
      </c>
      <c r="P134" s="38">
        <v>0</v>
      </c>
      <c r="Q134" s="27">
        <v>24854.36</v>
      </c>
      <c r="R134" s="38">
        <v>0</v>
      </c>
      <c r="S134" s="39">
        <f t="shared" si="29"/>
        <v>24854.36</v>
      </c>
    </row>
    <row r="135" spans="1:19" ht="18.75" customHeight="1">
      <c r="A135" s="26" t="s">
        <v>132</v>
      </c>
      <c r="B135" s="38">
        <v>0</v>
      </c>
      <c r="C135" s="38">
        <v>0</v>
      </c>
      <c r="D135" s="38">
        <v>0</v>
      </c>
      <c r="E135" s="1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18">
        <v>0</v>
      </c>
      <c r="M135" s="59">
        <v>0</v>
      </c>
      <c r="N135" s="38">
        <v>0</v>
      </c>
      <c r="O135" s="38">
        <v>0</v>
      </c>
      <c r="P135" s="38">
        <v>0</v>
      </c>
      <c r="Q135" s="27">
        <v>1696.54</v>
      </c>
      <c r="R135" s="38">
        <v>0</v>
      </c>
      <c r="S135" s="39">
        <f t="shared" si="29"/>
        <v>1696.54</v>
      </c>
    </row>
    <row r="136" spans="1:19" ht="18.75" customHeight="1">
      <c r="A136" s="26" t="s">
        <v>133</v>
      </c>
      <c r="B136" s="38">
        <v>0</v>
      </c>
      <c r="C136" s="38">
        <v>0</v>
      </c>
      <c r="D136" s="38">
        <v>0</v>
      </c>
      <c r="E136" s="1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18">
        <v>0</v>
      </c>
      <c r="M136" s="59">
        <v>0</v>
      </c>
      <c r="N136" s="38">
        <v>0</v>
      </c>
      <c r="O136" s="38">
        <v>0</v>
      </c>
      <c r="P136" s="38">
        <v>0</v>
      </c>
      <c r="Q136" s="27">
        <v>12266.01</v>
      </c>
      <c r="R136" s="38">
        <v>0</v>
      </c>
      <c r="S136" s="39">
        <f t="shared" si="29"/>
        <v>12266.01</v>
      </c>
    </row>
    <row r="137" spans="1:19" ht="18.75" customHeight="1">
      <c r="A137" s="26" t="s">
        <v>134</v>
      </c>
      <c r="B137" s="38">
        <v>0</v>
      </c>
      <c r="C137" s="38">
        <v>0</v>
      </c>
      <c r="D137" s="38">
        <v>0</v>
      </c>
      <c r="E137" s="18">
        <v>0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  <c r="L137" s="18">
        <v>0</v>
      </c>
      <c r="M137" s="59">
        <v>0</v>
      </c>
      <c r="N137" s="38">
        <v>0</v>
      </c>
      <c r="O137" s="38">
        <v>0</v>
      </c>
      <c r="P137" s="38">
        <v>0</v>
      </c>
      <c r="Q137" s="27">
        <v>11875.8</v>
      </c>
      <c r="R137" s="38">
        <v>0</v>
      </c>
      <c r="S137" s="39">
        <f t="shared" si="29"/>
        <v>11875.8</v>
      </c>
    </row>
    <row r="138" spans="1:19" ht="18.75" customHeight="1">
      <c r="A138" s="26" t="s">
        <v>135</v>
      </c>
      <c r="B138" s="38">
        <v>0</v>
      </c>
      <c r="C138" s="38">
        <v>0</v>
      </c>
      <c r="D138" s="38">
        <v>0</v>
      </c>
      <c r="E138" s="1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  <c r="L138" s="18">
        <v>0</v>
      </c>
      <c r="M138" s="59">
        <v>0</v>
      </c>
      <c r="N138" s="38">
        <v>0</v>
      </c>
      <c r="O138" s="38">
        <v>0</v>
      </c>
      <c r="P138" s="38">
        <v>0</v>
      </c>
      <c r="Q138" s="27">
        <v>34134.45</v>
      </c>
      <c r="R138" s="38">
        <v>0</v>
      </c>
      <c r="S138" s="39">
        <f t="shared" si="29"/>
        <v>34134.45</v>
      </c>
    </row>
    <row r="139" spans="1:19" ht="18.75" customHeight="1">
      <c r="A139" s="26" t="s">
        <v>136</v>
      </c>
      <c r="B139" s="38">
        <v>0</v>
      </c>
      <c r="C139" s="38">
        <v>0</v>
      </c>
      <c r="D139" s="38">
        <v>0</v>
      </c>
      <c r="E139" s="1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18">
        <v>0</v>
      </c>
      <c r="M139" s="59">
        <v>0</v>
      </c>
      <c r="N139" s="38">
        <v>0</v>
      </c>
      <c r="O139" s="38">
        <v>0</v>
      </c>
      <c r="P139" s="38">
        <v>0</v>
      </c>
      <c r="Q139" s="59">
        <v>0</v>
      </c>
      <c r="R139" s="27">
        <v>516670.13</v>
      </c>
      <c r="S139" s="39">
        <f t="shared" si="29"/>
        <v>516670.13</v>
      </c>
    </row>
    <row r="140" spans="1:19" ht="18.75" customHeight="1">
      <c r="A140" s="26" t="s">
        <v>137</v>
      </c>
      <c r="B140" s="38">
        <v>0</v>
      </c>
      <c r="C140" s="38">
        <v>0</v>
      </c>
      <c r="D140" s="38">
        <v>0</v>
      </c>
      <c r="E140" s="1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18">
        <v>0</v>
      </c>
      <c r="M140" s="59">
        <v>0</v>
      </c>
      <c r="N140" s="38">
        <v>0</v>
      </c>
      <c r="O140" s="38">
        <v>0</v>
      </c>
      <c r="P140" s="38">
        <v>0</v>
      </c>
      <c r="Q140" s="59">
        <v>0</v>
      </c>
      <c r="R140" s="27">
        <v>956731.65</v>
      </c>
      <c r="S140" s="39">
        <f t="shared" si="29"/>
        <v>956731.65</v>
      </c>
    </row>
    <row r="141" spans="1:19" ht="18.75" customHeight="1">
      <c r="A141" s="26" t="s">
        <v>138</v>
      </c>
      <c r="B141" s="38">
        <v>0</v>
      </c>
      <c r="C141" s="38">
        <v>0</v>
      </c>
      <c r="D141" s="38">
        <v>0</v>
      </c>
      <c r="E141" s="18">
        <v>0</v>
      </c>
      <c r="F141" s="27">
        <v>389625.38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18">
        <v>0</v>
      </c>
      <c r="M141" s="59">
        <v>0</v>
      </c>
      <c r="N141" s="38">
        <v>0</v>
      </c>
      <c r="O141" s="38">
        <v>0</v>
      </c>
      <c r="P141" s="38">
        <v>0</v>
      </c>
      <c r="Q141" s="59">
        <v>0</v>
      </c>
      <c r="R141" s="38">
        <v>0</v>
      </c>
      <c r="S141" s="39">
        <f t="shared" si="29"/>
        <v>389625.38</v>
      </c>
    </row>
    <row r="142" spans="1:19" ht="18.75" customHeight="1">
      <c r="A142" s="26" t="s">
        <v>139</v>
      </c>
      <c r="B142" s="38">
        <v>0</v>
      </c>
      <c r="C142" s="38">
        <v>0</v>
      </c>
      <c r="D142" s="38">
        <v>0</v>
      </c>
      <c r="E142" s="18">
        <v>0</v>
      </c>
      <c r="F142" s="38">
        <v>0</v>
      </c>
      <c r="G142" s="27">
        <v>902320.07</v>
      </c>
      <c r="H142" s="38">
        <v>0</v>
      </c>
      <c r="I142" s="38">
        <v>0</v>
      </c>
      <c r="J142" s="38">
        <v>0</v>
      </c>
      <c r="K142" s="38">
        <v>0</v>
      </c>
      <c r="L142" s="18">
        <v>0</v>
      </c>
      <c r="M142" s="59">
        <v>0</v>
      </c>
      <c r="N142" s="38">
        <v>0</v>
      </c>
      <c r="O142" s="38">
        <v>0</v>
      </c>
      <c r="P142" s="38">
        <v>0</v>
      </c>
      <c r="Q142" s="59">
        <v>0</v>
      </c>
      <c r="R142" s="38">
        <v>0</v>
      </c>
      <c r="S142" s="39">
        <f t="shared" si="29"/>
        <v>902320.07</v>
      </c>
    </row>
    <row r="143" spans="1:21" ht="18.75" customHeight="1">
      <c r="A143" s="26" t="s">
        <v>140</v>
      </c>
      <c r="B143" s="38">
        <v>0</v>
      </c>
      <c r="C143" s="38">
        <v>0</v>
      </c>
      <c r="D143" s="38">
        <v>0</v>
      </c>
      <c r="E143" s="18">
        <v>0</v>
      </c>
      <c r="F143" s="38">
        <v>0</v>
      </c>
      <c r="G143" s="38">
        <v>0</v>
      </c>
      <c r="H143" s="38">
        <v>0</v>
      </c>
      <c r="I143" s="38">
        <v>0</v>
      </c>
      <c r="J143" s="27">
        <v>1151333.77</v>
      </c>
      <c r="K143" s="38">
        <v>0</v>
      </c>
      <c r="L143" s="18">
        <v>0</v>
      </c>
      <c r="M143" s="59">
        <v>0</v>
      </c>
      <c r="N143" s="38">
        <v>0</v>
      </c>
      <c r="O143" s="38">
        <v>0</v>
      </c>
      <c r="P143" s="38">
        <v>0</v>
      </c>
      <c r="Q143" s="59">
        <v>0</v>
      </c>
      <c r="R143" s="38">
        <v>0</v>
      </c>
      <c r="S143" s="39">
        <f t="shared" si="29"/>
        <v>1151333.77</v>
      </c>
      <c r="T143" s="72"/>
      <c r="U143" s="72"/>
    </row>
    <row r="144" spans="1:19" ht="18.75" customHeight="1">
      <c r="A144" s="26" t="s">
        <v>150</v>
      </c>
      <c r="B144" s="38">
        <v>0</v>
      </c>
      <c r="C144" s="38">
        <v>0</v>
      </c>
      <c r="D144" s="38">
        <v>0</v>
      </c>
      <c r="E144" s="1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27">
        <v>917529.95</v>
      </c>
      <c r="L144" s="18">
        <v>0</v>
      </c>
      <c r="M144" s="38">
        <v>0</v>
      </c>
      <c r="N144" s="38">
        <v>0</v>
      </c>
      <c r="O144" s="38">
        <v>0</v>
      </c>
      <c r="P144" s="38">
        <v>0</v>
      </c>
      <c r="Q144" s="38">
        <v>0</v>
      </c>
      <c r="R144" s="38">
        <v>0</v>
      </c>
      <c r="S144" s="39">
        <f>SUM(B144:R144)</f>
        <v>917529.95</v>
      </c>
    </row>
    <row r="145" spans="1:19" ht="18" customHeight="1">
      <c r="A145" s="26" t="s">
        <v>151</v>
      </c>
      <c r="B145" s="38">
        <v>0</v>
      </c>
      <c r="C145" s="38">
        <v>0</v>
      </c>
      <c r="D145" s="38">
        <v>0</v>
      </c>
      <c r="E145" s="1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18">
        <v>0</v>
      </c>
      <c r="M145" s="27">
        <v>1248710.74</v>
      </c>
      <c r="N145" s="38">
        <v>0</v>
      </c>
      <c r="O145" s="38">
        <v>0</v>
      </c>
      <c r="P145" s="38">
        <v>0</v>
      </c>
      <c r="Q145" s="38">
        <v>0</v>
      </c>
      <c r="R145" s="38">
        <v>0</v>
      </c>
      <c r="S145" s="39">
        <f>SUM(B145:R145)</f>
        <v>1248710.74</v>
      </c>
    </row>
    <row r="146" spans="1:19" ht="18" customHeight="1">
      <c r="A146" s="26" t="s">
        <v>152</v>
      </c>
      <c r="B146" s="38">
        <v>0</v>
      </c>
      <c r="C146" s="38">
        <v>0</v>
      </c>
      <c r="D146" s="38">
        <v>0</v>
      </c>
      <c r="E146" s="1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38">
        <v>0</v>
      </c>
      <c r="L146" s="18">
        <v>0</v>
      </c>
      <c r="M146" s="38">
        <v>0</v>
      </c>
      <c r="N146" s="27">
        <v>419182.5</v>
      </c>
      <c r="O146" s="38">
        <v>0</v>
      </c>
      <c r="P146" s="38">
        <v>0</v>
      </c>
      <c r="Q146" s="38">
        <v>0</v>
      </c>
      <c r="R146" s="38">
        <v>0</v>
      </c>
      <c r="S146" s="39">
        <f>SUM(B146:R146)</f>
        <v>419182.5</v>
      </c>
    </row>
    <row r="147" spans="1:19" ht="18" customHeight="1">
      <c r="A147" s="26" t="s">
        <v>153</v>
      </c>
      <c r="B147" s="38">
        <v>0</v>
      </c>
      <c r="C147" s="38">
        <v>0</v>
      </c>
      <c r="D147" s="38">
        <v>0</v>
      </c>
      <c r="E147" s="1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18">
        <v>0</v>
      </c>
      <c r="M147" s="38">
        <v>0</v>
      </c>
      <c r="N147" s="38">
        <v>0</v>
      </c>
      <c r="O147" s="27">
        <v>376278.24</v>
      </c>
      <c r="P147" s="38">
        <v>0</v>
      </c>
      <c r="Q147" s="38">
        <v>0</v>
      </c>
      <c r="R147" s="38">
        <v>0</v>
      </c>
      <c r="S147" s="39">
        <f>SUM(B147:R147)</f>
        <v>376278.24</v>
      </c>
    </row>
    <row r="148" spans="1:19" ht="18" customHeight="1">
      <c r="A148" s="73" t="s">
        <v>154</v>
      </c>
      <c r="B148" s="75">
        <v>0</v>
      </c>
      <c r="C148" s="75">
        <v>0</v>
      </c>
      <c r="D148" s="75">
        <v>0</v>
      </c>
      <c r="E148" s="75">
        <v>0</v>
      </c>
      <c r="F148" s="75">
        <v>0</v>
      </c>
      <c r="G148" s="75">
        <v>0</v>
      </c>
      <c r="H148" s="75">
        <v>0</v>
      </c>
      <c r="I148" s="75">
        <v>0</v>
      </c>
      <c r="J148" s="75">
        <v>0</v>
      </c>
      <c r="K148" s="75">
        <v>0</v>
      </c>
      <c r="L148" s="75">
        <v>0</v>
      </c>
      <c r="M148" s="75">
        <v>0</v>
      </c>
      <c r="N148" s="75">
        <v>0</v>
      </c>
      <c r="O148" s="75"/>
      <c r="P148" s="76">
        <v>813266.29</v>
      </c>
      <c r="Q148" s="75">
        <v>0</v>
      </c>
      <c r="R148" s="75">
        <v>0</v>
      </c>
      <c r="S148" s="40">
        <f>SUM(B148:R148)</f>
        <v>813266.29</v>
      </c>
    </row>
    <row r="149" ht="18" customHeight="1"/>
  </sheetData>
  <sheetProtection/>
  <mergeCells count="5">
    <mergeCell ref="A1:S1"/>
    <mergeCell ref="A2:S2"/>
    <mergeCell ref="A4:A6"/>
    <mergeCell ref="S4:S6"/>
    <mergeCell ref="B4:R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2019-03-06T20:03:18Z</dcterms:modified>
  <cp:category/>
  <cp:version/>
  <cp:contentType/>
  <cp:contentStatus/>
</cp:coreProperties>
</file>