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<sst xmlns="http://schemas.openxmlformats.org/spreadsheetml/2006/main" count="161" uniqueCount="156">
  <si>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</si>
  <si>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</si>
  <si>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</si>
  <si>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</si>
  <si>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</si>
  <si>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</si>
  <si>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</si>
  <si>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</si>
  <si>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</si>
  <si>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</si>
  <si>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</si>
  <si>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</si>
  <si>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</si>
  <si>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</si>
  <si>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</si>
  <si>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</si>
  <si>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</si>
  <si>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</si>
  <si>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</si>
  <si>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</si>
  <si>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</si>
  <si>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</si>
  <si>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</si>
  <si>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</si>
  <si>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</si>
  <si>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</si>
  <si>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</si>
  <si>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</si>
  <si>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</si>
  <si>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</si>
  <si>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</si>
  <si>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</si>
  <si>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</si>
  <si>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</si>
  <si>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</si>
  <si>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</si>
  <si>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</si>
  <si>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</si>
  <si>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</si>
  <si>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</si>
  <si>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</si>
  <si>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</si>
  <si>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</si>
  <si>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</si>
  <si>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</si>
  <si>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</si>
  <si>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</si>
  <si>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</si>
  <si>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</si>
  <si>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</si>
  <si>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</si>
  <si>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</si>
  <si>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</si>
  <si>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</si>
  <si>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</si>
  <si>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</si>
  <si>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</si>
  <si>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</si>
  <si>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</si>
  <si>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</si>
  <si>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</si>
  <si>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</si>
  <si>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</si>
  <si>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</si>
  <si>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</si>
  <si>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</si>
  <si>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</si>
  <si>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</si>
  <si>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</si>
  <si>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</si>
  <si>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</si>
  <si>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</si>
  <si>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</si>
  <si>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</si>
  <si>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</si>
  <si>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</si>
  <si>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</si>
  <si>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</si>
  <si>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</si>
  <si>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</si>
  <si>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</si>
  <si>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</si>
  <si>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</si>
  <si>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</si>
  <si>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</si>
  <si>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</si>
  <si>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</si>
  <si>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</si>
  <si>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</si>
  <si>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</si>
  <si>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</si>
  <si>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</si>
  <si>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</si>
  <si>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</si>
  <si>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</si>
  <si>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</si>
  <si>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</si>
  <si>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</si>
  <si>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</si>
  <si>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</si>
  <si>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</si>
  <si>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</si>
  <si>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</si>
  <si>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</si>
  <si>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</si>
  <si>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</si>
  <si>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</si>
  <si>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</si>
  <si>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</si>
  <si>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</si>
  <si>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</si>
  <si>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</si>
  <si>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</si>
  <si>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</si>
  <si>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</si>
  <si>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</si>
  <si>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</si>
  <si>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</si>
  <si>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</si>
  <si>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</si>
  <si>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</si>
  <si>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</si>
  <si>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</si>
  <si>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</si>
  <si>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</si>
  <si>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</si>
  <si>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</si>
  <si>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</si>
  <si>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</si>
  <si>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</si>
  <si>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</si>
  <si>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</si>
  <si>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</si>
  <si>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</si>
  <si>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</si>
  <si>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</si>
  <si>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</si>
  <si>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</si>
  <si>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</si>
  <si>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</si>
  <si>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</si>
  <si>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</si>
  <si>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</si>
  <si>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</si>
  <si>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</si>
  <si>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</si>
  <si>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</si>
  <si>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</si>
  <si>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</si>
  <si>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</si>
  <si>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</si>
  <si>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</si>
  <si>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</si>
  <si>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</si>
  <si>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</si>
  <si>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23/02/19 - VENCIMENTO 01/03/19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</si>
</sst>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13</v>
      </c>
    </row>
    <row r="5" spans="1:15" ht="38.25">
      <c r="A5" s="79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25</v>
      </c>
      <c r="B7" s="9">
        <f aca="true" t="shared" si="0" ref="B7:O7">+B8+B20+B24+B27</f>
        <v>319007</v>
      </c>
      <c r="C7" s="9">
        <f t="shared" si="0"/>
        <v>432418</v>
      </c>
      <c r="D7" s="9">
        <f t="shared" si="0"/>
        <v>444000</v>
      </c>
      <c r="E7" s="9">
        <f>+E8+E20+E24+E27</f>
        <v>55937</v>
      </c>
      <c r="F7" s="9">
        <f>+F8+F20+F24+F27</f>
        <v>187513</v>
      </c>
      <c r="G7" s="9">
        <f t="shared" si="0"/>
        <v>261234</v>
      </c>
      <c r="H7" s="9">
        <f t="shared" si="0"/>
        <v>191156</v>
      </c>
      <c r="I7" s="9">
        <f t="shared" si="0"/>
        <v>182837</v>
      </c>
      <c r="J7" s="9">
        <f t="shared" si="0"/>
        <v>268854</v>
      </c>
      <c r="K7" s="9">
        <f t="shared" si="0"/>
        <v>59275</v>
      </c>
      <c r="L7" s="9">
        <f t="shared" si="0"/>
        <v>89159</v>
      </c>
      <c r="M7" s="9">
        <f t="shared" si="0"/>
        <v>195470</v>
      </c>
      <c r="N7" s="9">
        <f t="shared" si="0"/>
        <v>261642</v>
      </c>
      <c r="O7" s="9">
        <f t="shared" si="0"/>
        <v>2948502</v>
      </c>
      <c r="P7" s="44"/>
      <c r="Q7"/>
      <c r="R7"/>
    </row>
    <row r="8" spans="1:18" ht="17.25" customHeight="1">
      <c r="A8" s="10" t="s">
        <v>36</v>
      </c>
      <c r="B8" s="11">
        <f>B9+B12+B16</f>
        <v>161881</v>
      </c>
      <c r="C8" s="11">
        <f aca="true" t="shared" si="1" ref="C8:N8">C9+C12+C16</f>
        <v>229972</v>
      </c>
      <c r="D8" s="11">
        <f t="shared" si="1"/>
        <v>218798</v>
      </c>
      <c r="E8" s="11">
        <f>E9+E12+E16</f>
        <v>25873</v>
      </c>
      <c r="F8" s="11">
        <f>F9+F12+F16</f>
        <v>93129</v>
      </c>
      <c r="G8" s="11">
        <f t="shared" si="1"/>
        <v>138725</v>
      </c>
      <c r="H8" s="11">
        <f t="shared" si="1"/>
        <v>101235</v>
      </c>
      <c r="I8" s="11">
        <f t="shared" si="1"/>
        <v>83195</v>
      </c>
      <c r="J8" s="11">
        <f t="shared" si="1"/>
        <v>135942</v>
      </c>
      <c r="K8" s="11">
        <f t="shared" si="1"/>
        <v>30059</v>
      </c>
      <c r="L8" s="11">
        <f t="shared" si="1"/>
        <v>47820</v>
      </c>
      <c r="M8" s="11">
        <f t="shared" si="1"/>
        <v>95209</v>
      </c>
      <c r="N8" s="11">
        <f t="shared" si="1"/>
        <v>152878</v>
      </c>
      <c r="O8" s="11">
        <f aca="true" t="shared" si="2" ref="O8:O27">SUM(B8:N8)</f>
        <v>1514716</v>
      </c>
      <c r="P8"/>
      <c r="Q8"/>
      <c r="R8"/>
    </row>
    <row r="9" spans="1:18" ht="17.25" customHeight="1">
      <c r="A9" s="15" t="s">
        <v>14</v>
      </c>
      <c r="B9" s="13">
        <f>+B10+B11</f>
        <v>28034</v>
      </c>
      <c r="C9" s="13">
        <f aca="true" t="shared" si="3" ref="C9:N9">+C10+C11</f>
        <v>42233</v>
      </c>
      <c r="D9" s="13">
        <f t="shared" si="3"/>
        <v>36133</v>
      </c>
      <c r="E9" s="13">
        <f>+E10+E11</f>
        <v>5010</v>
      </c>
      <c r="F9" s="13">
        <f>+F10+F11</f>
        <v>13961</v>
      </c>
      <c r="G9" s="13">
        <f t="shared" si="3"/>
        <v>23685</v>
      </c>
      <c r="H9" s="13">
        <f t="shared" si="3"/>
        <v>15767</v>
      </c>
      <c r="I9" s="13">
        <f t="shared" si="3"/>
        <v>9719</v>
      </c>
      <c r="J9" s="13">
        <f t="shared" si="3"/>
        <v>16042</v>
      </c>
      <c r="K9" s="13">
        <f t="shared" si="3"/>
        <v>3405</v>
      </c>
      <c r="L9" s="13">
        <f t="shared" si="3"/>
        <v>6590</v>
      </c>
      <c r="M9" s="13">
        <f t="shared" si="3"/>
        <v>8773</v>
      </c>
      <c r="N9" s="13">
        <f t="shared" si="3"/>
        <v>33340</v>
      </c>
      <c r="O9" s="11">
        <f t="shared" si="2"/>
        <v>242692</v>
      </c>
      <c r="P9"/>
      <c r="Q9"/>
      <c r="R9"/>
    </row>
    <row r="10" spans="1:18" ht="17.25" customHeight="1">
      <c r="A10" s="29" t="s">
        <v>15</v>
      </c>
      <c r="B10" s="13">
        <v>28034</v>
      </c>
      <c r="C10" s="13">
        <v>42233</v>
      </c>
      <c r="D10" s="13">
        <v>36133</v>
      </c>
      <c r="E10" s="13">
        <v>5010</v>
      </c>
      <c r="F10" s="13">
        <v>13961</v>
      </c>
      <c r="G10" s="13">
        <v>23685</v>
      </c>
      <c r="H10" s="13">
        <v>15767</v>
      </c>
      <c r="I10" s="13">
        <v>9719</v>
      </c>
      <c r="J10" s="13">
        <v>16042</v>
      </c>
      <c r="K10" s="13">
        <v>3405</v>
      </c>
      <c r="L10" s="13">
        <v>6590</v>
      </c>
      <c r="M10" s="13">
        <v>8773</v>
      </c>
      <c r="N10" s="13">
        <v>33340</v>
      </c>
      <c r="O10" s="11">
        <f t="shared" si="2"/>
        <v>242692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126754</v>
      </c>
      <c r="C12" s="17">
        <f t="shared" si="4"/>
        <v>177418</v>
      </c>
      <c r="D12" s="17">
        <f t="shared" si="4"/>
        <v>173144</v>
      </c>
      <c r="E12" s="17">
        <f>SUM(E13:E15)</f>
        <v>19451</v>
      </c>
      <c r="F12" s="17">
        <f>SUM(F13:F15)</f>
        <v>74943</v>
      </c>
      <c r="G12" s="17">
        <f t="shared" si="4"/>
        <v>109172</v>
      </c>
      <c r="H12" s="17">
        <f t="shared" si="4"/>
        <v>80595</v>
      </c>
      <c r="I12" s="17">
        <f t="shared" si="4"/>
        <v>68726</v>
      </c>
      <c r="J12" s="17">
        <f t="shared" si="4"/>
        <v>113077</v>
      </c>
      <c r="K12" s="17">
        <f t="shared" si="4"/>
        <v>24890</v>
      </c>
      <c r="L12" s="17">
        <f t="shared" si="4"/>
        <v>38893</v>
      </c>
      <c r="M12" s="17">
        <f t="shared" si="4"/>
        <v>81075</v>
      </c>
      <c r="N12" s="17">
        <f t="shared" si="4"/>
        <v>113816</v>
      </c>
      <c r="O12" s="11">
        <f t="shared" si="2"/>
        <v>1201954</v>
      </c>
      <c r="P12"/>
      <c r="Q12"/>
      <c r="R12"/>
    </row>
    <row r="13" spans="1:18" s="61" customFormat="1" ht="17.25" customHeight="1">
      <c r="A13" s="66" t="s">
        <v>17</v>
      </c>
      <c r="B13" s="67">
        <v>65553</v>
      </c>
      <c r="C13" s="67">
        <v>97245</v>
      </c>
      <c r="D13" s="67">
        <v>95931</v>
      </c>
      <c r="E13" s="67">
        <v>11308</v>
      </c>
      <c r="F13" s="67">
        <v>41477</v>
      </c>
      <c r="G13" s="67">
        <v>58545</v>
      </c>
      <c r="H13" s="67">
        <v>40864</v>
      </c>
      <c r="I13" s="67">
        <v>36609</v>
      </c>
      <c r="J13" s="67">
        <v>54402</v>
      </c>
      <c r="K13" s="67">
        <v>11748</v>
      </c>
      <c r="L13" s="67">
        <v>18783</v>
      </c>
      <c r="M13" s="67">
        <v>41184</v>
      </c>
      <c r="N13" s="67">
        <v>54675</v>
      </c>
      <c r="O13" s="68">
        <f t="shared" si="2"/>
        <v>628324</v>
      </c>
      <c r="P13" s="69"/>
      <c r="Q13" s="70"/>
      <c r="R13"/>
    </row>
    <row r="14" spans="1:18" s="61" customFormat="1" ht="17.25" customHeight="1">
      <c r="A14" s="66" t="s">
        <v>18</v>
      </c>
      <c r="B14" s="67">
        <v>57152</v>
      </c>
      <c r="C14" s="67">
        <v>73820</v>
      </c>
      <c r="D14" s="67">
        <v>72533</v>
      </c>
      <c r="E14" s="67">
        <v>7487</v>
      </c>
      <c r="F14" s="67">
        <v>31779</v>
      </c>
      <c r="G14" s="67">
        <v>47049</v>
      </c>
      <c r="H14" s="67">
        <v>37505</v>
      </c>
      <c r="I14" s="67">
        <v>30558</v>
      </c>
      <c r="J14" s="67">
        <v>55863</v>
      </c>
      <c r="K14" s="67">
        <v>12473</v>
      </c>
      <c r="L14" s="67">
        <v>19133</v>
      </c>
      <c r="M14" s="67">
        <v>38245</v>
      </c>
      <c r="N14" s="67">
        <v>53688</v>
      </c>
      <c r="O14" s="68">
        <f t="shared" si="2"/>
        <v>537285</v>
      </c>
      <c r="P14" s="69"/>
      <c r="Q14"/>
      <c r="R14"/>
    </row>
    <row r="15" spans="1:18" ht="17.25" customHeight="1">
      <c r="A15" s="14" t="s">
        <v>19</v>
      </c>
      <c r="B15" s="13">
        <v>4049</v>
      </c>
      <c r="C15" s="13">
        <v>6353</v>
      </c>
      <c r="D15" s="13">
        <v>4680</v>
      </c>
      <c r="E15" s="13">
        <v>656</v>
      </c>
      <c r="F15" s="13">
        <v>1687</v>
      </c>
      <c r="G15" s="13">
        <v>3578</v>
      </c>
      <c r="H15" s="13">
        <v>2226</v>
      </c>
      <c r="I15" s="13">
        <v>1559</v>
      </c>
      <c r="J15" s="13">
        <v>2812</v>
      </c>
      <c r="K15" s="13">
        <v>669</v>
      </c>
      <c r="L15" s="13">
        <v>977</v>
      </c>
      <c r="M15" s="13">
        <v>1646</v>
      </c>
      <c r="N15" s="13">
        <v>5453</v>
      </c>
      <c r="O15" s="11">
        <f t="shared" si="2"/>
        <v>36345</v>
      </c>
      <c r="P15"/>
      <c r="Q15"/>
      <c r="R15"/>
    </row>
    <row r="16" spans="1:15" ht="17.25" customHeight="1">
      <c r="A16" s="15" t="s">
        <v>32</v>
      </c>
      <c r="B16" s="13">
        <f>B17+B18+B19</f>
        <v>7093</v>
      </c>
      <c r="C16" s="13">
        <f aca="true" t="shared" si="5" ref="C16:N16">C17+C18+C19</f>
        <v>10321</v>
      </c>
      <c r="D16" s="13">
        <f t="shared" si="5"/>
        <v>9521</v>
      </c>
      <c r="E16" s="13">
        <f>E17+E18+E19</f>
        <v>1412</v>
      </c>
      <c r="F16" s="13">
        <f>F17+F18+F19</f>
        <v>4225</v>
      </c>
      <c r="G16" s="13">
        <f t="shared" si="5"/>
        <v>5868</v>
      </c>
      <c r="H16" s="13">
        <f t="shared" si="5"/>
        <v>4873</v>
      </c>
      <c r="I16" s="13">
        <f t="shared" si="5"/>
        <v>4750</v>
      </c>
      <c r="J16" s="13">
        <f t="shared" si="5"/>
        <v>6823</v>
      </c>
      <c r="K16" s="13">
        <f t="shared" si="5"/>
        <v>1764</v>
      </c>
      <c r="L16" s="13">
        <f t="shared" si="5"/>
        <v>2337</v>
      </c>
      <c r="M16" s="13">
        <f t="shared" si="5"/>
        <v>5361</v>
      </c>
      <c r="N16" s="13">
        <f t="shared" si="5"/>
        <v>5722</v>
      </c>
      <c r="O16" s="11">
        <f t="shared" si="2"/>
        <v>70070</v>
      </c>
    </row>
    <row r="17" spans="1:18" ht="17.25" customHeight="1">
      <c r="A17" s="14" t="s">
        <v>33</v>
      </c>
      <c r="B17" s="13">
        <v>7072</v>
      </c>
      <c r="C17" s="13">
        <v>10292</v>
      </c>
      <c r="D17" s="13">
        <v>9505</v>
      </c>
      <c r="E17" s="13">
        <v>1411</v>
      </c>
      <c r="F17" s="13">
        <v>4223</v>
      </c>
      <c r="G17" s="13">
        <v>5853</v>
      </c>
      <c r="H17" s="13">
        <v>4865</v>
      </c>
      <c r="I17" s="13">
        <v>4739</v>
      </c>
      <c r="J17" s="13">
        <v>6815</v>
      </c>
      <c r="K17" s="13">
        <v>1759</v>
      </c>
      <c r="L17" s="13">
        <v>2330</v>
      </c>
      <c r="M17" s="13">
        <v>5357</v>
      </c>
      <c r="N17" s="13">
        <v>5715</v>
      </c>
      <c r="O17" s="11">
        <f t="shared" si="2"/>
        <v>69936</v>
      </c>
      <c r="P17"/>
      <c r="Q17"/>
      <c r="R17"/>
    </row>
    <row r="18" spans="1:18" ht="17.25" customHeight="1">
      <c r="A18" s="14" t="s">
        <v>34</v>
      </c>
      <c r="B18" s="13">
        <v>12</v>
      </c>
      <c r="C18" s="13">
        <v>16</v>
      </c>
      <c r="D18" s="13">
        <v>4</v>
      </c>
      <c r="E18" s="13">
        <v>1</v>
      </c>
      <c r="F18" s="13">
        <v>1</v>
      </c>
      <c r="G18" s="13">
        <v>11</v>
      </c>
      <c r="H18" s="13">
        <v>1</v>
      </c>
      <c r="I18" s="13">
        <v>4</v>
      </c>
      <c r="J18" s="13">
        <v>3</v>
      </c>
      <c r="K18" s="13">
        <v>1</v>
      </c>
      <c r="L18" s="13">
        <v>1</v>
      </c>
      <c r="M18" s="13">
        <v>3</v>
      </c>
      <c r="N18" s="13">
        <v>5</v>
      </c>
      <c r="O18" s="11">
        <f t="shared" si="2"/>
        <v>63</v>
      </c>
      <c r="P18"/>
      <c r="Q18"/>
      <c r="R18"/>
    </row>
    <row r="19" spans="1:18" ht="17.25" customHeight="1">
      <c r="A19" s="14" t="s">
        <v>35</v>
      </c>
      <c r="B19" s="13">
        <v>9</v>
      </c>
      <c r="C19" s="13">
        <v>13</v>
      </c>
      <c r="D19" s="13">
        <v>12</v>
      </c>
      <c r="E19" s="13">
        <v>0</v>
      </c>
      <c r="F19" s="13">
        <v>1</v>
      </c>
      <c r="G19" s="13">
        <v>4</v>
      </c>
      <c r="H19" s="13">
        <v>7</v>
      </c>
      <c r="I19" s="13">
        <v>7</v>
      </c>
      <c r="J19" s="13">
        <v>5</v>
      </c>
      <c r="K19" s="13">
        <v>4</v>
      </c>
      <c r="L19" s="13">
        <v>6</v>
      </c>
      <c r="M19" s="13">
        <v>1</v>
      </c>
      <c r="N19" s="13">
        <v>2</v>
      </c>
      <c r="O19" s="11">
        <f t="shared" si="2"/>
        <v>71</v>
      </c>
      <c r="P19"/>
      <c r="Q19"/>
      <c r="R19"/>
    </row>
    <row r="20" spans="1:18" ht="17.25" customHeight="1">
      <c r="A20" s="16" t="s">
        <v>20</v>
      </c>
      <c r="B20" s="11">
        <f>+B21+B22+B23</f>
        <v>92527</v>
      </c>
      <c r="C20" s="11">
        <f aca="true" t="shared" si="6" ref="C20:N20">+C21+C22+C23</f>
        <v>109473</v>
      </c>
      <c r="D20" s="11">
        <f t="shared" si="6"/>
        <v>126602</v>
      </c>
      <c r="E20" s="11">
        <f>+E21+E22+E23</f>
        <v>16088</v>
      </c>
      <c r="F20" s="11">
        <f>+F21+F22+F23</f>
        <v>49949</v>
      </c>
      <c r="G20" s="11">
        <f t="shared" si="6"/>
        <v>67106</v>
      </c>
      <c r="H20" s="11">
        <f t="shared" si="6"/>
        <v>53298</v>
      </c>
      <c r="I20" s="11">
        <f t="shared" si="6"/>
        <v>68865</v>
      </c>
      <c r="J20" s="11">
        <f t="shared" si="6"/>
        <v>94654</v>
      </c>
      <c r="K20" s="11">
        <f t="shared" si="6"/>
        <v>21728</v>
      </c>
      <c r="L20" s="11">
        <f t="shared" si="6"/>
        <v>28756</v>
      </c>
      <c r="M20" s="11">
        <f t="shared" si="6"/>
        <v>71982</v>
      </c>
      <c r="N20" s="11">
        <f t="shared" si="6"/>
        <v>63948</v>
      </c>
      <c r="O20" s="11">
        <f t="shared" si="2"/>
        <v>864976</v>
      </c>
      <c r="P20"/>
      <c r="Q20"/>
      <c r="R20"/>
    </row>
    <row r="21" spans="1:18" s="61" customFormat="1" ht="17.25" customHeight="1">
      <c r="A21" s="55" t="s">
        <v>21</v>
      </c>
      <c r="B21" s="67">
        <v>52445</v>
      </c>
      <c r="C21" s="67">
        <v>68093</v>
      </c>
      <c r="D21" s="67">
        <v>78425</v>
      </c>
      <c r="E21" s="67">
        <v>10330</v>
      </c>
      <c r="F21" s="67">
        <v>30425</v>
      </c>
      <c r="G21" s="67">
        <v>40382</v>
      </c>
      <c r="H21" s="67">
        <v>29416</v>
      </c>
      <c r="I21" s="67">
        <v>39724</v>
      </c>
      <c r="J21" s="67">
        <v>48264</v>
      </c>
      <c r="K21" s="67">
        <v>11039</v>
      </c>
      <c r="L21" s="67">
        <v>14990</v>
      </c>
      <c r="M21" s="67">
        <v>38030</v>
      </c>
      <c r="N21" s="67">
        <v>35584</v>
      </c>
      <c r="O21" s="68">
        <f t="shared" si="2"/>
        <v>497147</v>
      </c>
      <c r="P21" s="69"/>
      <c r="Q21"/>
      <c r="R21"/>
    </row>
    <row r="22" spans="1:18" s="61" customFormat="1" ht="17.25" customHeight="1">
      <c r="A22" s="55" t="s">
        <v>22</v>
      </c>
      <c r="B22" s="67">
        <v>38220</v>
      </c>
      <c r="C22" s="67">
        <v>39007</v>
      </c>
      <c r="D22" s="67">
        <v>45928</v>
      </c>
      <c r="E22" s="67">
        <v>5448</v>
      </c>
      <c r="F22" s="67">
        <v>18742</v>
      </c>
      <c r="G22" s="67">
        <v>25527</v>
      </c>
      <c r="H22" s="67">
        <v>22947</v>
      </c>
      <c r="I22" s="67">
        <v>28179</v>
      </c>
      <c r="J22" s="67">
        <v>44863</v>
      </c>
      <c r="K22" s="67">
        <v>10400</v>
      </c>
      <c r="L22" s="67">
        <v>13338</v>
      </c>
      <c r="M22" s="67">
        <v>32996</v>
      </c>
      <c r="N22" s="67">
        <v>26844</v>
      </c>
      <c r="O22" s="68">
        <f t="shared" si="2"/>
        <v>352439</v>
      </c>
      <c r="P22" s="69"/>
      <c r="Q22"/>
      <c r="R22"/>
    </row>
    <row r="23" spans="1:18" ht="17.25" customHeight="1">
      <c r="A23" s="12" t="s">
        <v>23</v>
      </c>
      <c r="B23" s="13">
        <v>1862</v>
      </c>
      <c r="C23" s="13">
        <v>2373</v>
      </c>
      <c r="D23" s="13">
        <v>2249</v>
      </c>
      <c r="E23" s="13">
        <v>310</v>
      </c>
      <c r="F23" s="13">
        <v>782</v>
      </c>
      <c r="G23" s="13">
        <v>1197</v>
      </c>
      <c r="H23" s="13">
        <v>935</v>
      </c>
      <c r="I23" s="13">
        <v>962</v>
      </c>
      <c r="J23" s="13">
        <v>1527</v>
      </c>
      <c r="K23" s="13">
        <v>289</v>
      </c>
      <c r="L23" s="13">
        <v>428</v>
      </c>
      <c r="M23" s="13">
        <v>956</v>
      </c>
      <c r="N23" s="13">
        <v>1520</v>
      </c>
      <c r="O23" s="11">
        <f t="shared" si="2"/>
        <v>15390</v>
      </c>
      <c r="P23"/>
      <c r="Q23"/>
      <c r="R23"/>
    </row>
    <row r="24" spans="1:18" ht="17.25" customHeight="1">
      <c r="A24" s="16" t="s">
        <v>24</v>
      </c>
      <c r="B24" s="13">
        <f>+B25+B26</f>
        <v>64599</v>
      </c>
      <c r="C24" s="13">
        <f aca="true" t="shared" si="7" ref="C24:N24">+C25+C26</f>
        <v>92973</v>
      </c>
      <c r="D24" s="13">
        <f t="shared" si="7"/>
        <v>98600</v>
      </c>
      <c r="E24" s="13">
        <f>+E25+E26</f>
        <v>13976</v>
      </c>
      <c r="F24" s="13">
        <f>+F25+F26</f>
        <v>44435</v>
      </c>
      <c r="G24" s="13">
        <f t="shared" si="7"/>
        <v>55403</v>
      </c>
      <c r="H24" s="13">
        <f t="shared" si="7"/>
        <v>36623</v>
      </c>
      <c r="I24" s="13">
        <f t="shared" si="7"/>
        <v>30777</v>
      </c>
      <c r="J24" s="13">
        <f t="shared" si="7"/>
        <v>38258</v>
      </c>
      <c r="K24" s="13">
        <f t="shared" si="7"/>
        <v>7488</v>
      </c>
      <c r="L24" s="13">
        <f t="shared" si="7"/>
        <v>12583</v>
      </c>
      <c r="M24" s="13">
        <f t="shared" si="7"/>
        <v>28279</v>
      </c>
      <c r="N24" s="13">
        <f t="shared" si="7"/>
        <v>42525</v>
      </c>
      <c r="O24" s="11">
        <f t="shared" si="2"/>
        <v>566519</v>
      </c>
      <c r="P24" s="45"/>
      <c r="Q24"/>
      <c r="R24"/>
    </row>
    <row r="25" spans="1:18" ht="17.25" customHeight="1">
      <c r="A25" s="12" t="s">
        <v>37</v>
      </c>
      <c r="B25" s="13">
        <v>47180</v>
      </c>
      <c r="C25" s="13">
        <v>68116</v>
      </c>
      <c r="D25" s="13">
        <v>75433</v>
      </c>
      <c r="E25" s="13">
        <v>11592</v>
      </c>
      <c r="F25" s="13">
        <v>32989</v>
      </c>
      <c r="G25" s="13">
        <v>43212</v>
      </c>
      <c r="H25" s="13">
        <v>27174</v>
      </c>
      <c r="I25" s="13">
        <v>22280</v>
      </c>
      <c r="J25" s="13">
        <v>28371</v>
      </c>
      <c r="K25" s="13">
        <v>5318</v>
      </c>
      <c r="L25" s="13">
        <v>9590</v>
      </c>
      <c r="M25" s="13">
        <v>19523</v>
      </c>
      <c r="N25" s="13">
        <v>30441</v>
      </c>
      <c r="O25" s="11">
        <f t="shared" si="2"/>
        <v>421219</v>
      </c>
      <c r="P25" s="44"/>
      <c r="Q25"/>
      <c r="R25"/>
    </row>
    <row r="26" spans="1:18" ht="17.25" customHeight="1">
      <c r="A26" s="12" t="s">
        <v>38</v>
      </c>
      <c r="B26" s="13">
        <v>17419</v>
      </c>
      <c r="C26" s="13">
        <v>24857</v>
      </c>
      <c r="D26" s="13">
        <v>23167</v>
      </c>
      <c r="E26" s="13">
        <v>2384</v>
      </c>
      <c r="F26" s="13">
        <v>11446</v>
      </c>
      <c r="G26" s="13">
        <v>12191</v>
      </c>
      <c r="H26" s="13">
        <v>9449</v>
      </c>
      <c r="I26" s="13">
        <v>8497</v>
      </c>
      <c r="J26" s="13">
        <v>9887</v>
      </c>
      <c r="K26" s="13">
        <v>2170</v>
      </c>
      <c r="L26" s="13">
        <v>2993</v>
      </c>
      <c r="M26" s="13">
        <v>8756</v>
      </c>
      <c r="N26" s="13">
        <v>12084</v>
      </c>
      <c r="O26" s="11">
        <f t="shared" si="2"/>
        <v>145300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2291</v>
      </c>
      <c r="O27" s="11">
        <f t="shared" si="2"/>
        <v>2291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64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30079.77</v>
      </c>
      <c r="O37" s="23">
        <f>SUM(B37:N37)</f>
        <v>30079.77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1023910.77</v>
      </c>
      <c r="C49" s="22">
        <f aca="true" t="shared" si="11" ref="C49:N49">+C50+C62</f>
        <v>1554195.99</v>
      </c>
      <c r="D49" s="22">
        <f t="shared" si="11"/>
        <v>1744743</v>
      </c>
      <c r="E49" s="22">
        <f t="shared" si="11"/>
        <v>295274.64</v>
      </c>
      <c r="F49" s="22">
        <f t="shared" si="11"/>
        <v>633000.8800000001</v>
      </c>
      <c r="G49" s="22">
        <f t="shared" si="11"/>
        <v>908845.0499999999</v>
      </c>
      <c r="H49" s="22">
        <f t="shared" si="11"/>
        <v>709052.27</v>
      </c>
      <c r="I49" s="22">
        <f>+I50+I62</f>
        <v>638332.39</v>
      </c>
      <c r="J49" s="22">
        <f t="shared" si="11"/>
        <v>794048.9</v>
      </c>
      <c r="K49" s="22">
        <f>+K50+K62</f>
        <v>183592.12</v>
      </c>
      <c r="L49" s="22">
        <f>+L50+L62</f>
        <v>252753.03</v>
      </c>
      <c r="M49" s="22">
        <f>+M50+M62</f>
        <v>545582.6900000001</v>
      </c>
      <c r="N49" s="22">
        <f t="shared" si="11"/>
        <v>898413.51</v>
      </c>
      <c r="O49" s="22">
        <f>SUM(B49:N49)</f>
        <v>10181745.239999998</v>
      </c>
      <c r="P49"/>
      <c r="Q49"/>
      <c r="R49"/>
    </row>
    <row r="50" spans="1:18" ht="17.25" customHeight="1">
      <c r="A50" s="16" t="s">
        <v>57</v>
      </c>
      <c r="B50" s="23">
        <f>SUM(B51:B61)</f>
        <v>1007177.29</v>
      </c>
      <c r="C50" s="23">
        <f aca="true" t="shared" si="12" ref="C50:N50">SUM(C51:C61)</f>
        <v>1531041.73</v>
      </c>
      <c r="D50" s="23">
        <f t="shared" si="12"/>
        <v>1731458.96</v>
      </c>
      <c r="E50" s="23">
        <f t="shared" si="12"/>
        <v>295274.64</v>
      </c>
      <c r="F50" s="23">
        <f t="shared" si="12"/>
        <v>619509.8400000001</v>
      </c>
      <c r="G50" s="23">
        <f t="shared" si="12"/>
        <v>885737.11</v>
      </c>
      <c r="H50" s="23">
        <f t="shared" si="12"/>
        <v>709052.27</v>
      </c>
      <c r="I50" s="23">
        <f>SUM(I51:I61)</f>
        <v>627673.86</v>
      </c>
      <c r="J50" s="23">
        <f t="shared" si="12"/>
        <v>783600.5</v>
      </c>
      <c r="K50" s="23">
        <f>SUM(K51:K61)</f>
        <v>182079.32</v>
      </c>
      <c r="L50" s="23">
        <f>SUM(L51:L61)</f>
        <v>244913.46</v>
      </c>
      <c r="M50" s="23">
        <f>SUM(M51:M61)</f>
        <v>544117.9500000001</v>
      </c>
      <c r="N50" s="23">
        <f t="shared" si="12"/>
        <v>882875.43</v>
      </c>
      <c r="O50" s="23">
        <f>SUM(B50:N50)</f>
        <v>10044512.36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1003085.61</v>
      </c>
      <c r="C51" s="23">
        <f t="shared" si="13"/>
        <v>1525268.01</v>
      </c>
      <c r="D51" s="23">
        <f t="shared" si="13"/>
        <v>1725073.2</v>
      </c>
      <c r="E51" s="23">
        <f t="shared" si="13"/>
        <v>295274.64</v>
      </c>
      <c r="F51" s="23">
        <f t="shared" si="13"/>
        <v>617292.8</v>
      </c>
      <c r="G51" s="23">
        <f t="shared" si="13"/>
        <v>882291.71</v>
      </c>
      <c r="H51" s="23">
        <f t="shared" si="13"/>
        <v>700280.89</v>
      </c>
      <c r="I51" s="23">
        <f t="shared" si="13"/>
        <v>624296.94</v>
      </c>
      <c r="J51" s="23">
        <f t="shared" si="13"/>
        <v>780993.98</v>
      </c>
      <c r="K51" s="23">
        <f t="shared" si="13"/>
        <v>180735.4</v>
      </c>
      <c r="L51" s="23">
        <f t="shared" si="13"/>
        <v>243689.38</v>
      </c>
      <c r="M51" s="23">
        <f t="shared" si="13"/>
        <v>541862.39</v>
      </c>
      <c r="N51" s="23">
        <f t="shared" si="13"/>
        <v>849080.62</v>
      </c>
      <c r="O51" s="23">
        <f>SUM(B51:N51)</f>
        <v>9969225.57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30079.77</v>
      </c>
      <c r="O55" s="23">
        <f aca="true" t="shared" si="14" ref="O55:O60">SUM(B55:N55)</f>
        <v>30079.77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6866.78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6866.78</v>
      </c>
      <c r="P59"/>
      <c r="Q59"/>
      <c r="R59"/>
    </row>
    <row r="60" spans="1:18" ht="17.25" customHeight="1">
      <c r="A60" s="12" t="s">
        <v>66</v>
      </c>
      <c r="B60" s="36">
        <v>0</v>
      </c>
      <c r="C60" s="36">
        <v>0</v>
      </c>
      <c r="D60" s="19">
        <v>0</v>
      </c>
      <c r="E60" s="19">
        <v>0</v>
      </c>
      <c r="F60" s="36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0</v>
      </c>
      <c r="O60" s="23">
        <f t="shared" si="14"/>
        <v>0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13284.04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15538.08</v>
      </c>
      <c r="O62" s="36">
        <f>SUM(B62:N62)</f>
        <v>137232.88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-120546.2</v>
      </c>
      <c r="C66" s="35">
        <f t="shared" si="15"/>
        <v>-181621.93</v>
      </c>
      <c r="D66" s="35">
        <f t="shared" si="15"/>
        <v>-157629.04</v>
      </c>
      <c r="E66" s="35">
        <f t="shared" si="15"/>
        <v>-24298.57</v>
      </c>
      <c r="F66" s="35">
        <f t="shared" si="15"/>
        <v>-60569.8</v>
      </c>
      <c r="G66" s="35">
        <f t="shared" si="15"/>
        <v>-102383</v>
      </c>
      <c r="H66" s="35">
        <f t="shared" si="15"/>
        <v>-68494.73</v>
      </c>
      <c r="I66" s="35">
        <f t="shared" si="15"/>
        <v>-41791.7</v>
      </c>
      <c r="J66" s="35">
        <f t="shared" si="15"/>
        <v>-68980.6</v>
      </c>
      <c r="K66" s="35">
        <f t="shared" si="15"/>
        <v>-14641.5</v>
      </c>
      <c r="L66" s="35">
        <f t="shared" si="15"/>
        <v>-28337</v>
      </c>
      <c r="M66" s="35">
        <f t="shared" si="15"/>
        <v>-37723.9</v>
      </c>
      <c r="N66" s="35">
        <f t="shared" si="15"/>
        <v>-143362</v>
      </c>
      <c r="O66" s="35">
        <f aca="true" t="shared" si="16" ref="O66:O74">SUM(B66:N66)</f>
        <v>-1050379.97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-120546.2</v>
      </c>
      <c r="C67" s="35">
        <f t="shared" si="17"/>
        <v>-181601.9</v>
      </c>
      <c r="D67" s="35">
        <f t="shared" si="17"/>
        <v>-155371.9</v>
      </c>
      <c r="E67" s="35">
        <f t="shared" si="17"/>
        <v>-21543</v>
      </c>
      <c r="F67" s="35">
        <f t="shared" si="17"/>
        <v>-60032.3</v>
      </c>
      <c r="G67" s="35">
        <f t="shared" si="17"/>
        <v>-101845.5</v>
      </c>
      <c r="H67" s="35">
        <f t="shared" si="17"/>
        <v>-68073.3</v>
      </c>
      <c r="I67" s="35">
        <f t="shared" si="17"/>
        <v>-41791.7</v>
      </c>
      <c r="J67" s="35">
        <f t="shared" si="17"/>
        <v>-68980.6</v>
      </c>
      <c r="K67" s="35">
        <f t="shared" si="17"/>
        <v>-14641.5</v>
      </c>
      <c r="L67" s="35">
        <f t="shared" si="17"/>
        <v>-28337</v>
      </c>
      <c r="M67" s="35">
        <f t="shared" si="17"/>
        <v>-37723.9</v>
      </c>
      <c r="N67" s="35">
        <f t="shared" si="17"/>
        <v>-143362</v>
      </c>
      <c r="O67" s="35">
        <f t="shared" si="16"/>
        <v>-1043850.8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-120546.2</v>
      </c>
      <c r="C68" s="58">
        <f aca="true" t="shared" si="18" ref="C68:N68">-ROUND(C9*$D$3,2)</f>
        <v>-181601.9</v>
      </c>
      <c r="D68" s="58">
        <f t="shared" si="18"/>
        <v>-155371.9</v>
      </c>
      <c r="E68" s="58">
        <f t="shared" si="18"/>
        <v>-21543</v>
      </c>
      <c r="F68" s="58">
        <f t="shared" si="18"/>
        <v>-60032.3</v>
      </c>
      <c r="G68" s="58">
        <f t="shared" si="18"/>
        <v>-101845.5</v>
      </c>
      <c r="H68" s="58">
        <f>-ROUND((H9+H29)*$D$3,2)</f>
        <v>-68073.3</v>
      </c>
      <c r="I68" s="58">
        <f t="shared" si="18"/>
        <v>-41791.7</v>
      </c>
      <c r="J68" s="58">
        <f t="shared" si="18"/>
        <v>-68980.6</v>
      </c>
      <c r="K68" s="58">
        <f t="shared" si="18"/>
        <v>-14641.5</v>
      </c>
      <c r="L68" s="58">
        <f t="shared" si="18"/>
        <v>-28337</v>
      </c>
      <c r="M68" s="58">
        <f t="shared" si="18"/>
        <v>-37723.9</v>
      </c>
      <c r="N68" s="58">
        <f t="shared" si="18"/>
        <v>-143362</v>
      </c>
      <c r="O68" s="58">
        <f t="shared" si="16"/>
        <v>-1043850.8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0</v>
      </c>
      <c r="C70" s="35">
        <v>0</v>
      </c>
      <c r="D70" s="35">
        <v>0</v>
      </c>
      <c r="E70" s="19">
        <v>0</v>
      </c>
      <c r="F70" s="19">
        <v>0</v>
      </c>
      <c r="G70" s="35">
        <v>0</v>
      </c>
      <c r="H70" s="19">
        <v>0</v>
      </c>
      <c r="I70" s="35">
        <v>0</v>
      </c>
      <c r="J70" s="35">
        <v>0</v>
      </c>
      <c r="K70" s="19">
        <v>0</v>
      </c>
      <c r="L70" s="19">
        <v>0</v>
      </c>
      <c r="M70" s="19">
        <v>0</v>
      </c>
      <c r="N70" s="19">
        <v>0</v>
      </c>
      <c r="O70" s="35">
        <f t="shared" si="16"/>
        <v>0</v>
      </c>
      <c r="P70"/>
      <c r="Q70"/>
      <c r="R70"/>
    </row>
    <row r="71" spans="1:18" ht="18.75" customHeight="1">
      <c r="A71" s="12" t="s">
        <v>73</v>
      </c>
      <c r="B71" s="35">
        <v>0</v>
      </c>
      <c r="C71" s="35">
        <v>0</v>
      </c>
      <c r="D71" s="35">
        <v>0</v>
      </c>
      <c r="E71" s="19">
        <v>0</v>
      </c>
      <c r="F71" s="19">
        <v>0</v>
      </c>
      <c r="G71" s="35">
        <v>0</v>
      </c>
      <c r="H71" s="19">
        <v>0</v>
      </c>
      <c r="I71" s="35">
        <v>0</v>
      </c>
      <c r="J71" s="35">
        <v>0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6"/>
        <v>0</v>
      </c>
      <c r="P71"/>
      <c r="Q71"/>
      <c r="R71"/>
    </row>
    <row r="72" spans="1:18" ht="18.75" customHeight="1">
      <c r="A72" s="12" t="s">
        <v>74</v>
      </c>
      <c r="B72" s="35">
        <v>0</v>
      </c>
      <c r="C72" s="35">
        <v>0</v>
      </c>
      <c r="D72" s="35">
        <v>0</v>
      </c>
      <c r="E72" s="19">
        <v>0</v>
      </c>
      <c r="F72" s="19">
        <v>0</v>
      </c>
      <c r="G72" s="35">
        <v>0</v>
      </c>
      <c r="H72" s="19">
        <v>0</v>
      </c>
      <c r="I72" s="35">
        <v>0</v>
      </c>
      <c r="J72" s="35">
        <v>0</v>
      </c>
      <c r="K72" s="19">
        <v>0</v>
      </c>
      <c r="L72" s="19">
        <v>0</v>
      </c>
      <c r="M72" s="19">
        <v>0</v>
      </c>
      <c r="N72" s="19">
        <v>0</v>
      </c>
      <c r="O72" s="35">
        <f t="shared" si="16"/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0</v>
      </c>
      <c r="C74" s="58">
        <f t="shared" si="19"/>
        <v>-20.03</v>
      </c>
      <c r="D74" s="35">
        <f t="shared" si="19"/>
        <v>-2257.1400000000003</v>
      </c>
      <c r="E74" s="35">
        <f t="shared" si="19"/>
        <v>-2755.57</v>
      </c>
      <c r="F74" s="35">
        <f t="shared" si="19"/>
        <v>-537.5</v>
      </c>
      <c r="G74" s="35">
        <f t="shared" si="19"/>
        <v>-537.5</v>
      </c>
      <c r="H74" s="35">
        <f t="shared" si="19"/>
        <v>-421.43</v>
      </c>
      <c r="I74" s="35">
        <f t="shared" si="19"/>
        <v>0</v>
      </c>
      <c r="J74" s="35">
        <f t="shared" si="19"/>
        <v>0</v>
      </c>
      <c r="K74" s="35">
        <f t="shared" si="19"/>
        <v>0</v>
      </c>
      <c r="L74" s="35">
        <f t="shared" si="19"/>
        <v>0</v>
      </c>
      <c r="M74" s="35">
        <f t="shared" si="19"/>
        <v>0</v>
      </c>
      <c r="N74" s="58">
        <f t="shared" si="19"/>
        <v>0</v>
      </c>
      <c r="O74" s="58">
        <f t="shared" si="16"/>
        <v>-6529.170000000001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35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0</v>
      </c>
      <c r="P78"/>
      <c r="Q78"/>
      <c r="R78"/>
    </row>
    <row r="79" spans="1:18" ht="18.75" customHeight="1">
      <c r="A79" s="34" t="s">
        <v>81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58">
        <f>SUM(B79:N79)</f>
        <v>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f aca="true" t="shared" si="20" ref="O81:O88">SUM(B81:N81)</f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t="shared" si="20"/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903364.5700000001</v>
      </c>
      <c r="C114" s="24">
        <f t="shared" si="23"/>
        <v>1372574.06</v>
      </c>
      <c r="D114" s="24">
        <f t="shared" si="23"/>
        <v>1587113.9600000002</v>
      </c>
      <c r="E114" s="24">
        <f t="shared" si="23"/>
        <v>270976.07</v>
      </c>
      <c r="F114" s="24">
        <f t="shared" si="23"/>
        <v>572431.0800000001</v>
      </c>
      <c r="G114" s="24">
        <f t="shared" si="23"/>
        <v>806462.0499999999</v>
      </c>
      <c r="H114" s="24">
        <f aca="true" t="shared" si="24" ref="H114:M114">+H115+H116</f>
        <v>640557.5399999999</v>
      </c>
      <c r="I114" s="24">
        <f t="shared" si="24"/>
        <v>596540.6900000001</v>
      </c>
      <c r="J114" s="24">
        <f t="shared" si="24"/>
        <v>725068.3</v>
      </c>
      <c r="K114" s="24">
        <f t="shared" si="24"/>
        <v>168950.62</v>
      </c>
      <c r="L114" s="24">
        <f t="shared" si="24"/>
        <v>224416.03</v>
      </c>
      <c r="M114" s="24">
        <f t="shared" si="24"/>
        <v>507858.79000000004</v>
      </c>
      <c r="N114" s="24">
        <f>+N115+N116</f>
        <v>755051.51</v>
      </c>
      <c r="O114" s="42">
        <f t="shared" si="22"/>
        <v>9131365.270000001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886631.0900000001</v>
      </c>
      <c r="C115" s="24">
        <f t="shared" si="25"/>
        <v>1349419.8</v>
      </c>
      <c r="D115" s="24">
        <f t="shared" si="25"/>
        <v>1573829.9200000002</v>
      </c>
      <c r="E115" s="24">
        <f t="shared" si="25"/>
        <v>270976.07</v>
      </c>
      <c r="F115" s="24">
        <f t="shared" si="25"/>
        <v>558940.04</v>
      </c>
      <c r="G115" s="24">
        <f t="shared" si="25"/>
        <v>783354.11</v>
      </c>
      <c r="H115" s="24">
        <f aca="true" t="shared" si="26" ref="H115:M115">+H50+H67+H74+H111</f>
        <v>640557.5399999999</v>
      </c>
      <c r="I115" s="24">
        <f t="shared" si="26"/>
        <v>585882.16</v>
      </c>
      <c r="J115" s="24">
        <f t="shared" si="26"/>
        <v>714619.9</v>
      </c>
      <c r="K115" s="24">
        <f t="shared" si="26"/>
        <v>167437.82</v>
      </c>
      <c r="L115" s="24">
        <f t="shared" si="26"/>
        <v>216576.46</v>
      </c>
      <c r="M115" s="24">
        <f t="shared" si="26"/>
        <v>506394.05000000005</v>
      </c>
      <c r="N115" s="24">
        <f>+N50+N67+N74+N111</f>
        <v>739513.43</v>
      </c>
      <c r="O115" s="42">
        <f t="shared" si="22"/>
        <v>8994132.39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13284.04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15538.08</v>
      </c>
      <c r="O116" s="42">
        <f t="shared" si="22"/>
        <v>137232.88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9131365.28</v>
      </c>
      <c r="P122" s="46"/>
    </row>
    <row r="123" spans="1:15" ht="18.75" customHeight="1">
      <c r="A123" s="26" t="s">
        <v>120</v>
      </c>
      <c r="B123" s="27">
        <v>116589.38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116589.38</v>
      </c>
    </row>
    <row r="124" spans="1:15" ht="18.75" customHeight="1">
      <c r="A124" s="26" t="s">
        <v>121</v>
      </c>
      <c r="B124" s="27">
        <v>786775.19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786775.19</v>
      </c>
    </row>
    <row r="125" spans="1:15" ht="18.75" customHeight="1">
      <c r="A125" s="26" t="s">
        <v>122</v>
      </c>
      <c r="B125" s="38">
        <v>0</v>
      </c>
      <c r="C125" s="27">
        <v>1372574.07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1372574.07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1587113.96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1587113.96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806462.05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806462.05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263366.62</v>
      </c>
      <c r="O139" s="39">
        <f t="shared" si="29"/>
        <v>263366.62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491684.88</v>
      </c>
      <c r="O140" s="39">
        <f t="shared" si="29"/>
        <v>491684.88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270976.07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270976.07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572431.08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572431.08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640557.54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640557.54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596540.69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596540.69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725068.31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725068.31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168950.62</v>
      </c>
      <c r="L146" s="38">
        <v>0</v>
      </c>
      <c r="M146" s="38">
        <v>0</v>
      </c>
      <c r="N146" s="38">
        <v>0</v>
      </c>
      <c r="O146" s="39">
        <f>SUM(B146:N146)</f>
        <v>168950.62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224416.03</v>
      </c>
      <c r="M147" s="38">
        <v>0</v>
      </c>
      <c r="N147" s="38">
        <v>0</v>
      </c>
      <c r="O147" s="39">
        <f>SUM(B147:N147)</f>
        <v>224416.03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6">
        <v>507858.79</v>
      </c>
      <c r="N148" s="75">
        <v>0</v>
      </c>
      <c r="O148" s="40">
        <f>SUM(B148:N148)</f>
        <v>507858.79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2019-03-01T13:19:47Z</dcterms:modified>
  <cp:category/>
  <cp:version/>
  <cp:contentType/>
  <cp:contentStatus/>
</cp:coreProperties>
</file>