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<sst xmlns="http://schemas.openxmlformats.org/spreadsheetml/2006/main" count="161" uniqueCount="156">
  <si>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</si>
  <si>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</si>
  <si>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</si>
  <si>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</si>
  <si>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</si>
  <si>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</si>
  <si>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</si>
  <si>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</si>
  <si>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</si>
  <si>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</si>
  <si>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</si>
  <si>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</si>
  <si>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</si>
  <si>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</si>
  <si>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</si>
  <si>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</si>
  <si>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</si>
  <si>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</si>
  <si>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</si>
  <si>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</si>
  <si>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</si>
  <si>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</si>
  <si>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</si>
  <si>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</si>
  <si>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</si>
  <si>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</si>
  <si>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</si>
  <si>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</si>
  <si>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</si>
  <si>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</si>
  <si>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</si>
  <si>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</si>
  <si>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</si>
  <si>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</si>
  <si>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</si>
  <si>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</si>
  <si>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</si>
  <si>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</si>
  <si>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</si>
  <si>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</si>
  <si>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</si>
  <si>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</si>
  <si>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</si>
  <si>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</si>
  <si>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</si>
  <si>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</si>
  <si>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</si>
  <si>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</si>
  <si>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</si>
  <si>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</si>
  <si>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</si>
  <si>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</si>
  <si>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</si>
  <si>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</si>
  <si>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</si>
  <si>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</si>
  <si>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</si>
  <si>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</si>
  <si>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</si>
  <si>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</si>
  <si>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</si>
  <si>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</si>
  <si>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</si>
  <si>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</si>
  <si>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</si>
  <si>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</si>
  <si>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</si>
  <si>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</si>
  <si>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</si>
  <si>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</si>
  <si>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</si>
  <si>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</si>
  <si>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</si>
  <si>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</si>
  <si>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</si>
  <si>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</si>
  <si>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</si>
  <si>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</si>
  <si>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</si>
  <si>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</si>
  <si>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</si>
  <si>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</si>
  <si>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</si>
  <si>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</si>
  <si>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</si>
  <si>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</si>
  <si>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</si>
  <si>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</si>
  <si>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</si>
  <si>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</si>
  <si>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</si>
  <si>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</si>
  <si>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</si>
  <si>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</si>
  <si>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</si>
  <si>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</si>
  <si>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</si>
  <si>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</si>
  <si>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</si>
  <si>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</si>
  <si>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</si>
  <si>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</si>
  <si>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</si>
  <si>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</si>
  <si>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</si>
  <si>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</si>
  <si>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</si>
  <si>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</si>
  <si>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</si>
  <si>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</si>
  <si>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</si>
  <si>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</si>
  <si>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</si>
  <si>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</si>
  <si>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</si>
  <si>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</si>
  <si>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</si>
  <si>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</si>
  <si>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</si>
  <si>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</si>
  <si>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</si>
  <si>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</si>
  <si>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</si>
  <si>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</si>
  <si>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</si>
  <si>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</si>
  <si>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</si>
  <si>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</si>
  <si>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</si>
  <si>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</si>
  <si>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</si>
  <si>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</si>
  <si>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</si>
  <si>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</si>
  <si>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</si>
  <si>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</si>
  <si>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</si>
  <si>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</si>
  <si>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</si>
  <si>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</si>
  <si>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</si>
  <si>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</si>
  <si>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</si>
  <si>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</si>
  <si>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</si>
  <si>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</si>
  <si>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</si>
  <si>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</si>
  <si>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</si>
  <si>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</si>
  <si>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</si>
  <si>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</si>
  <si>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</si>
  <si>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</si>
  <si>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</si>
  <si>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18/02/19 - VENCIMENTO 25/02/19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</si>
</sst>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575576</v>
      </c>
      <c r="C7" s="9">
        <f t="shared" si="0"/>
        <v>756146</v>
      </c>
      <c r="D7" s="9">
        <f t="shared" si="0"/>
        <v>754196</v>
      </c>
      <c r="E7" s="9">
        <f>+E8+E20+E24+E27</f>
        <v>119060</v>
      </c>
      <c r="F7" s="9">
        <f>+F8+F20+F24+F27</f>
        <v>310683</v>
      </c>
      <c r="G7" s="9">
        <f t="shared" si="0"/>
        <v>489862</v>
      </c>
      <c r="H7" s="9">
        <f t="shared" si="0"/>
        <v>354746</v>
      </c>
      <c r="I7" s="9">
        <f t="shared" si="0"/>
        <v>301256</v>
      </c>
      <c r="J7" s="9">
        <f t="shared" si="0"/>
        <v>479126</v>
      </c>
      <c r="K7" s="9">
        <f t="shared" si="0"/>
        <v>150826</v>
      </c>
      <c r="L7" s="9">
        <f t="shared" si="0"/>
        <v>151063</v>
      </c>
      <c r="M7" s="9">
        <f t="shared" si="0"/>
        <v>313673</v>
      </c>
      <c r="N7" s="9">
        <f t="shared" si="0"/>
        <v>504155</v>
      </c>
      <c r="O7" s="9">
        <f t="shared" si="0"/>
        <v>5260368</v>
      </c>
      <c r="P7" s="44"/>
      <c r="Q7"/>
      <c r="R7"/>
    </row>
    <row r="8" spans="1:18" ht="17.25" customHeight="1">
      <c r="A8" s="10" t="s">
        <v>36</v>
      </c>
      <c r="B8" s="11">
        <f>B9+B12+B16</f>
        <v>292128</v>
      </c>
      <c r="C8" s="11">
        <f aca="true" t="shared" si="1" ref="C8:N8">C9+C12+C16</f>
        <v>394100</v>
      </c>
      <c r="D8" s="11">
        <f t="shared" si="1"/>
        <v>363994</v>
      </c>
      <c r="E8" s="11">
        <f>E9+E12+E16</f>
        <v>56060</v>
      </c>
      <c r="F8" s="11">
        <f>F9+F12+F16</f>
        <v>150484</v>
      </c>
      <c r="G8" s="11">
        <f t="shared" si="1"/>
        <v>253709</v>
      </c>
      <c r="H8" s="11">
        <f t="shared" si="1"/>
        <v>190255</v>
      </c>
      <c r="I8" s="11">
        <f t="shared" si="1"/>
        <v>138071</v>
      </c>
      <c r="J8" s="11">
        <f t="shared" si="1"/>
        <v>240543</v>
      </c>
      <c r="K8" s="11">
        <f t="shared" si="1"/>
        <v>79747</v>
      </c>
      <c r="L8" s="11">
        <f t="shared" si="1"/>
        <v>78854</v>
      </c>
      <c r="M8" s="11">
        <f t="shared" si="1"/>
        <v>147592</v>
      </c>
      <c r="N8" s="11">
        <f t="shared" si="1"/>
        <v>275311</v>
      </c>
      <c r="O8" s="11">
        <f aca="true" t="shared" si="2" ref="O8:O27">SUM(B8:N8)</f>
        <v>2660848</v>
      </c>
      <c r="P8"/>
      <c r="Q8"/>
      <c r="R8"/>
    </row>
    <row r="9" spans="1:18" ht="17.25" customHeight="1">
      <c r="A9" s="15" t="s">
        <v>14</v>
      </c>
      <c r="B9" s="13">
        <f>+B10+B11</f>
        <v>39615</v>
      </c>
      <c r="C9" s="13">
        <f aca="true" t="shared" si="3" ref="C9:N9">+C10+C11</f>
        <v>55185</v>
      </c>
      <c r="D9" s="13">
        <f t="shared" si="3"/>
        <v>46484</v>
      </c>
      <c r="E9" s="13">
        <f>+E10+E11</f>
        <v>8765</v>
      </c>
      <c r="F9" s="13">
        <f>+F10+F11</f>
        <v>17483</v>
      </c>
      <c r="G9" s="13">
        <f t="shared" si="3"/>
        <v>33488</v>
      </c>
      <c r="H9" s="13">
        <f t="shared" si="3"/>
        <v>24286</v>
      </c>
      <c r="I9" s="13">
        <f t="shared" si="3"/>
        <v>12858</v>
      </c>
      <c r="J9" s="13">
        <f t="shared" si="3"/>
        <v>21007</v>
      </c>
      <c r="K9" s="13">
        <f t="shared" si="3"/>
        <v>6965</v>
      </c>
      <c r="L9" s="13">
        <f t="shared" si="3"/>
        <v>8665</v>
      </c>
      <c r="M9" s="13">
        <f t="shared" si="3"/>
        <v>10356</v>
      </c>
      <c r="N9" s="13">
        <f t="shared" si="3"/>
        <v>46051</v>
      </c>
      <c r="O9" s="11">
        <f t="shared" si="2"/>
        <v>331208</v>
      </c>
      <c r="P9"/>
      <c r="Q9"/>
      <c r="R9"/>
    </row>
    <row r="10" spans="1:18" ht="17.25" customHeight="1">
      <c r="A10" s="29" t="s">
        <v>15</v>
      </c>
      <c r="B10" s="13">
        <v>39615</v>
      </c>
      <c r="C10" s="13">
        <v>55185</v>
      </c>
      <c r="D10" s="13">
        <v>46484</v>
      </c>
      <c r="E10" s="13">
        <v>8765</v>
      </c>
      <c r="F10" s="13">
        <v>17483</v>
      </c>
      <c r="G10" s="13">
        <v>33488</v>
      </c>
      <c r="H10" s="13">
        <v>24286</v>
      </c>
      <c r="I10" s="13">
        <v>12858</v>
      </c>
      <c r="J10" s="13">
        <v>21007</v>
      </c>
      <c r="K10" s="13">
        <v>6965</v>
      </c>
      <c r="L10" s="13">
        <v>8665</v>
      </c>
      <c r="M10" s="13">
        <v>10356</v>
      </c>
      <c r="N10" s="13">
        <v>46051</v>
      </c>
      <c r="O10" s="11">
        <f t="shared" si="2"/>
        <v>331208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241047</v>
      </c>
      <c r="C12" s="17">
        <f t="shared" si="4"/>
        <v>322917</v>
      </c>
      <c r="D12" s="17">
        <f t="shared" si="4"/>
        <v>303254</v>
      </c>
      <c r="E12" s="17">
        <f>SUM(E13:E15)</f>
        <v>44777</v>
      </c>
      <c r="F12" s="17">
        <f>SUM(F13:F15)</f>
        <v>126914</v>
      </c>
      <c r="G12" s="17">
        <f t="shared" si="4"/>
        <v>210458</v>
      </c>
      <c r="H12" s="17">
        <f t="shared" si="4"/>
        <v>157987</v>
      </c>
      <c r="I12" s="17">
        <f t="shared" si="4"/>
        <v>118406</v>
      </c>
      <c r="J12" s="17">
        <f t="shared" si="4"/>
        <v>208622</v>
      </c>
      <c r="K12" s="17">
        <f t="shared" si="4"/>
        <v>68680</v>
      </c>
      <c r="L12" s="17">
        <f t="shared" si="4"/>
        <v>66716</v>
      </c>
      <c r="M12" s="17">
        <f t="shared" si="4"/>
        <v>129451</v>
      </c>
      <c r="N12" s="17">
        <f t="shared" si="4"/>
        <v>218443</v>
      </c>
      <c r="O12" s="11">
        <f t="shared" si="2"/>
        <v>2217672</v>
      </c>
      <c r="P12"/>
      <c r="Q12"/>
      <c r="R12"/>
    </row>
    <row r="13" spans="1:18" s="61" customFormat="1" ht="17.25" customHeight="1">
      <c r="A13" s="66" t="s">
        <v>17</v>
      </c>
      <c r="B13" s="67">
        <v>116177</v>
      </c>
      <c r="C13" s="67">
        <v>163723</v>
      </c>
      <c r="D13" s="67">
        <v>156440</v>
      </c>
      <c r="E13" s="67">
        <v>24765</v>
      </c>
      <c r="F13" s="67">
        <v>65681</v>
      </c>
      <c r="G13" s="67">
        <v>105222</v>
      </c>
      <c r="H13" s="67">
        <v>76883</v>
      </c>
      <c r="I13" s="67">
        <v>61207</v>
      </c>
      <c r="J13" s="67">
        <v>97982</v>
      </c>
      <c r="K13" s="67">
        <v>32175</v>
      </c>
      <c r="L13" s="67">
        <v>32297</v>
      </c>
      <c r="M13" s="67">
        <v>63252</v>
      </c>
      <c r="N13" s="67">
        <v>100437</v>
      </c>
      <c r="O13" s="68">
        <f t="shared" si="2"/>
        <v>1096241</v>
      </c>
      <c r="P13" s="69"/>
      <c r="Q13" s="70"/>
      <c r="R13"/>
    </row>
    <row r="14" spans="1:18" s="61" customFormat="1" ht="17.25" customHeight="1">
      <c r="A14" s="66" t="s">
        <v>18</v>
      </c>
      <c r="B14" s="67">
        <v>114571</v>
      </c>
      <c r="C14" s="67">
        <v>143825</v>
      </c>
      <c r="D14" s="67">
        <v>134563</v>
      </c>
      <c r="E14" s="67">
        <v>17393</v>
      </c>
      <c r="F14" s="67">
        <v>57291</v>
      </c>
      <c r="G14" s="67">
        <v>95917</v>
      </c>
      <c r="H14" s="67">
        <v>74944</v>
      </c>
      <c r="I14" s="67">
        <v>53258</v>
      </c>
      <c r="J14" s="67">
        <v>103517</v>
      </c>
      <c r="K14" s="67">
        <v>34201</v>
      </c>
      <c r="L14" s="67">
        <v>32012</v>
      </c>
      <c r="M14" s="67">
        <v>62980</v>
      </c>
      <c r="N14" s="67">
        <v>103720</v>
      </c>
      <c r="O14" s="68">
        <f t="shared" si="2"/>
        <v>1028192</v>
      </c>
      <c r="P14" s="69"/>
      <c r="Q14"/>
      <c r="R14"/>
    </row>
    <row r="15" spans="1:18" ht="17.25" customHeight="1">
      <c r="A15" s="14" t="s">
        <v>19</v>
      </c>
      <c r="B15" s="13">
        <v>10299</v>
      </c>
      <c r="C15" s="13">
        <v>15369</v>
      </c>
      <c r="D15" s="13">
        <v>12251</v>
      </c>
      <c r="E15" s="13">
        <v>2619</v>
      </c>
      <c r="F15" s="13">
        <v>3942</v>
      </c>
      <c r="G15" s="13">
        <v>9319</v>
      </c>
      <c r="H15" s="13">
        <v>6160</v>
      </c>
      <c r="I15" s="13">
        <v>3941</v>
      </c>
      <c r="J15" s="13">
        <v>7123</v>
      </c>
      <c r="K15" s="13">
        <v>2304</v>
      </c>
      <c r="L15" s="13">
        <v>2407</v>
      </c>
      <c r="M15" s="13">
        <v>3219</v>
      </c>
      <c r="N15" s="13">
        <v>14286</v>
      </c>
      <c r="O15" s="11">
        <f t="shared" si="2"/>
        <v>93239</v>
      </c>
      <c r="P15"/>
      <c r="Q15"/>
      <c r="R15"/>
    </row>
    <row r="16" spans="1:15" ht="17.25" customHeight="1">
      <c r="A16" s="15" t="s">
        <v>32</v>
      </c>
      <c r="B16" s="13">
        <f>B17+B18+B19</f>
        <v>11466</v>
      </c>
      <c r="C16" s="13">
        <f aca="true" t="shared" si="5" ref="C16:N16">C17+C18+C19</f>
        <v>15998</v>
      </c>
      <c r="D16" s="13">
        <f t="shared" si="5"/>
        <v>14256</v>
      </c>
      <c r="E16" s="13">
        <f>E17+E18+E19</f>
        <v>2518</v>
      </c>
      <c r="F16" s="13">
        <f>F17+F18+F19</f>
        <v>6087</v>
      </c>
      <c r="G16" s="13">
        <f t="shared" si="5"/>
        <v>9763</v>
      </c>
      <c r="H16" s="13">
        <f t="shared" si="5"/>
        <v>7982</v>
      </c>
      <c r="I16" s="13">
        <f t="shared" si="5"/>
        <v>6807</v>
      </c>
      <c r="J16" s="13">
        <f t="shared" si="5"/>
        <v>10914</v>
      </c>
      <c r="K16" s="13">
        <f t="shared" si="5"/>
        <v>4102</v>
      </c>
      <c r="L16" s="13">
        <f t="shared" si="5"/>
        <v>3473</v>
      </c>
      <c r="M16" s="13">
        <f t="shared" si="5"/>
        <v>7785</v>
      </c>
      <c r="N16" s="13">
        <f t="shared" si="5"/>
        <v>10817</v>
      </c>
      <c r="O16" s="11">
        <f t="shared" si="2"/>
        <v>111968</v>
      </c>
    </row>
    <row r="17" spans="1:18" ht="17.25" customHeight="1">
      <c r="A17" s="14" t="s">
        <v>33</v>
      </c>
      <c r="B17" s="13">
        <v>11424</v>
      </c>
      <c r="C17" s="13">
        <v>15949</v>
      </c>
      <c r="D17" s="13">
        <v>14236</v>
      </c>
      <c r="E17" s="13">
        <v>2516</v>
      </c>
      <c r="F17" s="13">
        <v>6076</v>
      </c>
      <c r="G17" s="13">
        <v>9743</v>
      </c>
      <c r="H17" s="13">
        <v>7969</v>
      </c>
      <c r="I17" s="13">
        <v>6796</v>
      </c>
      <c r="J17" s="13">
        <v>10900</v>
      </c>
      <c r="K17" s="13">
        <v>4099</v>
      </c>
      <c r="L17" s="13">
        <v>3468</v>
      </c>
      <c r="M17" s="13">
        <v>7774</v>
      </c>
      <c r="N17" s="13">
        <v>10805</v>
      </c>
      <c r="O17" s="11">
        <f t="shared" si="2"/>
        <v>111755</v>
      </c>
      <c r="P17"/>
      <c r="Q17"/>
      <c r="R17"/>
    </row>
    <row r="18" spans="1:18" ht="17.25" customHeight="1">
      <c r="A18" s="14" t="s">
        <v>34</v>
      </c>
      <c r="B18" s="13">
        <v>18</v>
      </c>
      <c r="C18" s="13">
        <v>22</v>
      </c>
      <c r="D18" s="13">
        <v>13</v>
      </c>
      <c r="E18" s="13">
        <v>2</v>
      </c>
      <c r="F18" s="13">
        <v>2</v>
      </c>
      <c r="G18" s="13">
        <v>11</v>
      </c>
      <c r="H18" s="13">
        <v>9</v>
      </c>
      <c r="I18" s="13">
        <v>6</v>
      </c>
      <c r="J18" s="13">
        <v>6</v>
      </c>
      <c r="K18" s="13">
        <v>2</v>
      </c>
      <c r="L18" s="13">
        <v>1</v>
      </c>
      <c r="M18" s="13">
        <v>6</v>
      </c>
      <c r="N18" s="13">
        <v>8</v>
      </c>
      <c r="O18" s="11">
        <f t="shared" si="2"/>
        <v>106</v>
      </c>
      <c r="P18"/>
      <c r="Q18"/>
      <c r="R18"/>
    </row>
    <row r="19" spans="1:18" ht="17.25" customHeight="1">
      <c r="A19" s="14" t="s">
        <v>35</v>
      </c>
      <c r="B19" s="13">
        <v>24</v>
      </c>
      <c r="C19" s="13">
        <v>27</v>
      </c>
      <c r="D19" s="13">
        <v>7</v>
      </c>
      <c r="E19" s="13">
        <v>0</v>
      </c>
      <c r="F19" s="13">
        <v>9</v>
      </c>
      <c r="G19" s="13">
        <v>9</v>
      </c>
      <c r="H19" s="13">
        <v>4</v>
      </c>
      <c r="I19" s="13">
        <v>5</v>
      </c>
      <c r="J19" s="13">
        <v>8</v>
      </c>
      <c r="K19" s="13">
        <v>1</v>
      </c>
      <c r="L19" s="13">
        <v>4</v>
      </c>
      <c r="M19" s="13">
        <v>5</v>
      </c>
      <c r="N19" s="13">
        <v>4</v>
      </c>
      <c r="O19" s="11">
        <f t="shared" si="2"/>
        <v>107</v>
      </c>
      <c r="P19"/>
      <c r="Q19"/>
      <c r="R19"/>
    </row>
    <row r="20" spans="1:18" ht="17.25" customHeight="1">
      <c r="A20" s="16" t="s">
        <v>20</v>
      </c>
      <c r="B20" s="11">
        <f>+B21+B22+B23</f>
        <v>170741</v>
      </c>
      <c r="C20" s="11">
        <f aca="true" t="shared" si="6" ref="C20:N20">+C21+C22+C23</f>
        <v>196419</v>
      </c>
      <c r="D20" s="11">
        <f t="shared" si="6"/>
        <v>214957</v>
      </c>
      <c r="E20" s="11">
        <f>+E21+E22+E23</f>
        <v>33358</v>
      </c>
      <c r="F20" s="11">
        <f>+F21+F22+F23</f>
        <v>84618</v>
      </c>
      <c r="G20" s="11">
        <f t="shared" si="6"/>
        <v>130930</v>
      </c>
      <c r="H20" s="11">
        <f t="shared" si="6"/>
        <v>97595</v>
      </c>
      <c r="I20" s="11">
        <f t="shared" si="6"/>
        <v>110859</v>
      </c>
      <c r="J20" s="11">
        <f t="shared" si="6"/>
        <v>167346</v>
      </c>
      <c r="K20" s="11">
        <f t="shared" si="6"/>
        <v>51804</v>
      </c>
      <c r="L20" s="11">
        <f t="shared" si="6"/>
        <v>49753</v>
      </c>
      <c r="M20" s="11">
        <f t="shared" si="6"/>
        <v>117028</v>
      </c>
      <c r="N20" s="11">
        <f t="shared" si="6"/>
        <v>133298</v>
      </c>
      <c r="O20" s="11">
        <f t="shared" si="2"/>
        <v>1558706</v>
      </c>
      <c r="P20"/>
      <c r="Q20"/>
      <c r="R20"/>
    </row>
    <row r="21" spans="1:18" s="61" customFormat="1" ht="17.25" customHeight="1">
      <c r="A21" s="55" t="s">
        <v>21</v>
      </c>
      <c r="B21" s="67">
        <v>92010</v>
      </c>
      <c r="C21" s="67">
        <v>115061</v>
      </c>
      <c r="D21" s="67">
        <v>127807</v>
      </c>
      <c r="E21" s="67">
        <v>20545</v>
      </c>
      <c r="F21" s="67">
        <v>48890</v>
      </c>
      <c r="G21" s="67">
        <v>74759</v>
      </c>
      <c r="H21" s="67">
        <v>53855</v>
      </c>
      <c r="I21" s="67">
        <v>64448</v>
      </c>
      <c r="J21" s="67">
        <v>87378</v>
      </c>
      <c r="K21" s="67">
        <v>27179</v>
      </c>
      <c r="L21" s="67">
        <v>27191</v>
      </c>
      <c r="M21" s="67">
        <v>62123</v>
      </c>
      <c r="N21" s="67">
        <v>75674</v>
      </c>
      <c r="O21" s="68">
        <f t="shared" si="2"/>
        <v>876920</v>
      </c>
      <c r="P21" s="69"/>
      <c r="Q21"/>
      <c r="R21"/>
    </row>
    <row r="22" spans="1:18" s="61" customFormat="1" ht="17.25" customHeight="1">
      <c r="A22" s="55" t="s">
        <v>22</v>
      </c>
      <c r="B22" s="67">
        <v>74423</v>
      </c>
      <c r="C22" s="67">
        <v>76179</v>
      </c>
      <c r="D22" s="67">
        <v>82138</v>
      </c>
      <c r="E22" s="67">
        <v>11779</v>
      </c>
      <c r="F22" s="67">
        <v>34064</v>
      </c>
      <c r="G22" s="67">
        <v>52996</v>
      </c>
      <c r="H22" s="67">
        <v>41468</v>
      </c>
      <c r="I22" s="67">
        <v>44332</v>
      </c>
      <c r="J22" s="67">
        <v>76474</v>
      </c>
      <c r="K22" s="67">
        <v>23689</v>
      </c>
      <c r="L22" s="67">
        <v>21564</v>
      </c>
      <c r="M22" s="67">
        <v>53073</v>
      </c>
      <c r="N22" s="67">
        <v>53059</v>
      </c>
      <c r="O22" s="68">
        <f t="shared" si="2"/>
        <v>645238</v>
      </c>
      <c r="P22" s="69"/>
      <c r="Q22"/>
      <c r="R22"/>
    </row>
    <row r="23" spans="1:18" ht="17.25" customHeight="1">
      <c r="A23" s="12" t="s">
        <v>23</v>
      </c>
      <c r="B23" s="13">
        <v>4308</v>
      </c>
      <c r="C23" s="13">
        <v>5179</v>
      </c>
      <c r="D23" s="13">
        <v>5012</v>
      </c>
      <c r="E23" s="13">
        <v>1034</v>
      </c>
      <c r="F23" s="13">
        <v>1664</v>
      </c>
      <c r="G23" s="13">
        <v>3175</v>
      </c>
      <c r="H23" s="13">
        <v>2272</v>
      </c>
      <c r="I23" s="13">
        <v>2079</v>
      </c>
      <c r="J23" s="13">
        <v>3494</v>
      </c>
      <c r="K23" s="13">
        <v>936</v>
      </c>
      <c r="L23" s="13">
        <v>998</v>
      </c>
      <c r="M23" s="13">
        <v>1832</v>
      </c>
      <c r="N23" s="13">
        <v>4565</v>
      </c>
      <c r="O23" s="11">
        <f t="shared" si="2"/>
        <v>36548</v>
      </c>
      <c r="P23"/>
      <c r="Q23"/>
      <c r="R23"/>
    </row>
    <row r="24" spans="1:18" ht="17.25" customHeight="1">
      <c r="A24" s="16" t="s">
        <v>24</v>
      </c>
      <c r="B24" s="13">
        <f>+B25+B26</f>
        <v>112707</v>
      </c>
      <c r="C24" s="13">
        <f aca="true" t="shared" si="7" ref="C24:N24">+C25+C26</f>
        <v>165627</v>
      </c>
      <c r="D24" s="13">
        <f t="shared" si="7"/>
        <v>175245</v>
      </c>
      <c r="E24" s="13">
        <f>+E25+E26</f>
        <v>29642</v>
      </c>
      <c r="F24" s="13">
        <f>+F25+F26</f>
        <v>75581</v>
      </c>
      <c r="G24" s="13">
        <f t="shared" si="7"/>
        <v>105223</v>
      </c>
      <c r="H24" s="13">
        <f t="shared" si="7"/>
        <v>66896</v>
      </c>
      <c r="I24" s="13">
        <f t="shared" si="7"/>
        <v>52326</v>
      </c>
      <c r="J24" s="13">
        <f t="shared" si="7"/>
        <v>71237</v>
      </c>
      <c r="K24" s="13">
        <f t="shared" si="7"/>
        <v>19275</v>
      </c>
      <c r="L24" s="13">
        <f t="shared" si="7"/>
        <v>22456</v>
      </c>
      <c r="M24" s="13">
        <f t="shared" si="7"/>
        <v>49053</v>
      </c>
      <c r="N24" s="13">
        <f t="shared" si="7"/>
        <v>85946</v>
      </c>
      <c r="O24" s="11">
        <f t="shared" si="2"/>
        <v>1031214</v>
      </c>
      <c r="P24" s="45"/>
      <c r="Q24"/>
      <c r="R24"/>
    </row>
    <row r="25" spans="1:18" ht="17.25" customHeight="1">
      <c r="A25" s="12" t="s">
        <v>37</v>
      </c>
      <c r="B25" s="13">
        <v>77294</v>
      </c>
      <c r="C25" s="13">
        <v>117495</v>
      </c>
      <c r="D25" s="13">
        <v>125968</v>
      </c>
      <c r="E25" s="13">
        <v>22857</v>
      </c>
      <c r="F25" s="13">
        <v>51943</v>
      </c>
      <c r="G25" s="13">
        <v>77850</v>
      </c>
      <c r="H25" s="13">
        <v>47686</v>
      </c>
      <c r="I25" s="13">
        <v>36863</v>
      </c>
      <c r="J25" s="13">
        <v>51796</v>
      </c>
      <c r="K25" s="13">
        <v>14509</v>
      </c>
      <c r="L25" s="13">
        <v>17252</v>
      </c>
      <c r="M25" s="13">
        <v>33360</v>
      </c>
      <c r="N25" s="13">
        <v>61592</v>
      </c>
      <c r="O25" s="11">
        <f t="shared" si="2"/>
        <v>736465</v>
      </c>
      <c r="P25" s="44"/>
      <c r="Q25"/>
      <c r="R25"/>
    </row>
    <row r="26" spans="1:18" ht="17.25" customHeight="1">
      <c r="A26" s="12" t="s">
        <v>38</v>
      </c>
      <c r="B26" s="13">
        <v>35413</v>
      </c>
      <c r="C26" s="13">
        <v>48132</v>
      </c>
      <c r="D26" s="13">
        <v>49277</v>
      </c>
      <c r="E26" s="13">
        <v>6785</v>
      </c>
      <c r="F26" s="13">
        <v>23638</v>
      </c>
      <c r="G26" s="13">
        <v>27373</v>
      </c>
      <c r="H26" s="13">
        <v>19210</v>
      </c>
      <c r="I26" s="13">
        <v>15463</v>
      </c>
      <c r="J26" s="13">
        <v>19441</v>
      </c>
      <c r="K26" s="13">
        <v>4766</v>
      </c>
      <c r="L26" s="13">
        <v>5204</v>
      </c>
      <c r="M26" s="13">
        <v>15693</v>
      </c>
      <c r="N26" s="13">
        <v>24354</v>
      </c>
      <c r="O26" s="11">
        <f t="shared" si="2"/>
        <v>294749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9600</v>
      </c>
      <c r="O27" s="11">
        <f t="shared" si="2"/>
        <v>9600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6360.6</v>
      </c>
      <c r="O37" s="23">
        <f>SUM(B37:N37)</f>
        <v>6360.6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1873676.7599999998</v>
      </c>
      <c r="C49" s="22">
        <f aca="true" t="shared" si="11" ref="C49:N49">+C50+C62</f>
        <v>2758651.83</v>
      </c>
      <c r="D49" s="22">
        <f t="shared" si="11"/>
        <v>2950425.7399999998</v>
      </c>
      <c r="E49" s="22">
        <f t="shared" si="11"/>
        <v>628482.02</v>
      </c>
      <c r="F49" s="22">
        <f t="shared" si="11"/>
        <v>1064466.43</v>
      </c>
      <c r="G49" s="22">
        <f t="shared" si="11"/>
        <v>1681013.2599999998</v>
      </c>
      <c r="H49" s="22">
        <f t="shared" si="11"/>
        <v>1308831.2100000002</v>
      </c>
      <c r="I49" s="22">
        <f>+I50+I62</f>
        <v>1042674.06</v>
      </c>
      <c r="J49" s="22">
        <f t="shared" si="11"/>
        <v>1404868.04</v>
      </c>
      <c r="K49" s="22">
        <f>+K50+K62</f>
        <v>462740.27999999997</v>
      </c>
      <c r="L49" s="22">
        <f>+L50+L62</f>
        <v>421949.04000000004</v>
      </c>
      <c r="M49" s="22">
        <f>+M50+M62</f>
        <v>873253.2200000001</v>
      </c>
      <c r="N49" s="22">
        <f t="shared" si="11"/>
        <v>1702555.59</v>
      </c>
      <c r="O49" s="22">
        <f>SUM(B49:N49)</f>
        <v>18173587.480000004</v>
      </c>
      <c r="P49"/>
      <c r="Q49"/>
      <c r="R49"/>
    </row>
    <row r="50" spans="1:18" ht="17.25" customHeight="1">
      <c r="A50" s="16" t="s">
        <v>57</v>
      </c>
      <c r="B50" s="23">
        <f>SUM(B51:B61)</f>
        <v>1856943.2799999998</v>
      </c>
      <c r="C50" s="23">
        <f aca="true" t="shared" si="12" ref="C50:N50">SUM(C51:C61)</f>
        <v>2735497.5700000003</v>
      </c>
      <c r="D50" s="23">
        <f t="shared" si="12"/>
        <v>2936663.48</v>
      </c>
      <c r="E50" s="23">
        <f t="shared" si="12"/>
        <v>628482.02</v>
      </c>
      <c r="F50" s="23">
        <f t="shared" si="12"/>
        <v>1050975.39</v>
      </c>
      <c r="G50" s="23">
        <f t="shared" si="12"/>
        <v>1657905.3199999998</v>
      </c>
      <c r="H50" s="23">
        <f t="shared" si="12"/>
        <v>1308831.2100000002</v>
      </c>
      <c r="I50" s="23">
        <f>SUM(I51:I61)</f>
        <v>1032015.53</v>
      </c>
      <c r="J50" s="23">
        <f t="shared" si="12"/>
        <v>1394419.6400000001</v>
      </c>
      <c r="K50" s="23">
        <f>SUM(K51:K61)</f>
        <v>461227.48</v>
      </c>
      <c r="L50" s="23">
        <f>SUM(L51:L61)</f>
        <v>414109.47000000003</v>
      </c>
      <c r="M50" s="23">
        <f>SUM(M51:M61)</f>
        <v>871788.4800000001</v>
      </c>
      <c r="N50" s="23">
        <f t="shared" si="12"/>
        <v>1686495.6900000002</v>
      </c>
      <c r="O50" s="23">
        <f>SUM(B50:N50)</f>
        <v>18035354.560000002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1809841.17</v>
      </c>
      <c r="C51" s="23">
        <f t="shared" si="13"/>
        <v>2667153.79</v>
      </c>
      <c r="D51" s="23">
        <f t="shared" si="13"/>
        <v>2930277.72</v>
      </c>
      <c r="E51" s="23">
        <f t="shared" si="13"/>
        <v>628482.02</v>
      </c>
      <c r="F51" s="23">
        <f t="shared" si="13"/>
        <v>1022768.44</v>
      </c>
      <c r="G51" s="23">
        <f t="shared" si="13"/>
        <v>1654459.92</v>
      </c>
      <c r="H51" s="23">
        <f t="shared" si="13"/>
        <v>1299576.5</v>
      </c>
      <c r="I51" s="23">
        <f t="shared" si="13"/>
        <v>1028638.61</v>
      </c>
      <c r="J51" s="23">
        <f t="shared" si="13"/>
        <v>1391813.12</v>
      </c>
      <c r="K51" s="23">
        <f t="shared" si="13"/>
        <v>459883.56</v>
      </c>
      <c r="L51" s="23">
        <f t="shared" si="13"/>
        <v>412885.39</v>
      </c>
      <c r="M51" s="23">
        <f t="shared" si="13"/>
        <v>869532.92</v>
      </c>
      <c r="N51" s="23">
        <f t="shared" si="13"/>
        <v>1636083.81</v>
      </c>
      <c r="O51" s="23">
        <f>SUM(B51:N51)</f>
        <v>17811396.97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6360.6</v>
      </c>
      <c r="O55" s="23">
        <f aca="true" t="shared" si="14" ref="O55:O60">SUM(B55:N55)</f>
        <v>6360.6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-230883.23</v>
      </c>
      <c r="C66" s="35">
        <f t="shared" si="15"/>
        <v>-269001.74</v>
      </c>
      <c r="D66" s="35">
        <f t="shared" si="15"/>
        <v>-246560.35000000003</v>
      </c>
      <c r="E66" s="35">
        <f t="shared" si="15"/>
        <v>-105730.57</v>
      </c>
      <c r="F66" s="35">
        <f t="shared" si="15"/>
        <v>-86610.9</v>
      </c>
      <c r="G66" s="35">
        <f t="shared" si="15"/>
        <v>-254227.84999999998</v>
      </c>
      <c r="H66" s="35">
        <f t="shared" si="15"/>
        <v>-115911.13</v>
      </c>
      <c r="I66" s="35">
        <f t="shared" si="15"/>
        <v>-128989.23999999999</v>
      </c>
      <c r="J66" s="35">
        <f t="shared" si="15"/>
        <v>-128676.21</v>
      </c>
      <c r="K66" s="35">
        <f t="shared" si="15"/>
        <v>-42045.32</v>
      </c>
      <c r="L66" s="35">
        <f t="shared" si="15"/>
        <v>-52564.98</v>
      </c>
      <c r="M66" s="35">
        <f t="shared" si="15"/>
        <v>-69459.98000000001</v>
      </c>
      <c r="N66" s="35">
        <f t="shared" si="15"/>
        <v>-213054.3</v>
      </c>
      <c r="O66" s="35">
        <f aca="true" t="shared" si="16" ref="O66:O74">SUM(B66:N66)</f>
        <v>-1943715.8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-215646.73</v>
      </c>
      <c r="C67" s="35">
        <f t="shared" si="17"/>
        <v>-246863.21</v>
      </c>
      <c r="D67" s="35">
        <f t="shared" si="17"/>
        <v>-223393.71000000002</v>
      </c>
      <c r="E67" s="35">
        <f t="shared" si="17"/>
        <v>-37689.5</v>
      </c>
      <c r="F67" s="35">
        <f t="shared" si="17"/>
        <v>-75176.9</v>
      </c>
      <c r="G67" s="35">
        <f t="shared" si="17"/>
        <v>-239027.34999999998</v>
      </c>
      <c r="H67" s="35">
        <f t="shared" si="17"/>
        <v>-104593.2</v>
      </c>
      <c r="I67" s="35">
        <f t="shared" si="17"/>
        <v>-119735.73999999999</v>
      </c>
      <c r="J67" s="35">
        <f t="shared" si="17"/>
        <v>-115470.21</v>
      </c>
      <c r="K67" s="35">
        <f t="shared" si="17"/>
        <v>-37705.32</v>
      </c>
      <c r="L67" s="35">
        <f t="shared" si="17"/>
        <v>-48224.98</v>
      </c>
      <c r="M67" s="35">
        <f t="shared" si="17"/>
        <v>-60640.48</v>
      </c>
      <c r="N67" s="35">
        <f t="shared" si="17"/>
        <v>-198019.3</v>
      </c>
      <c r="O67" s="35">
        <f t="shared" si="16"/>
        <v>-1722186.6300000001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-170344.5</v>
      </c>
      <c r="C68" s="58">
        <f aca="true" t="shared" si="18" ref="C68:N68">-ROUND(C9*$D$3,2)</f>
        <v>-237295.5</v>
      </c>
      <c r="D68" s="58">
        <f t="shared" si="18"/>
        <v>-199881.2</v>
      </c>
      <c r="E68" s="58">
        <f t="shared" si="18"/>
        <v>-37689.5</v>
      </c>
      <c r="F68" s="58">
        <f t="shared" si="18"/>
        <v>-75176.9</v>
      </c>
      <c r="G68" s="58">
        <f t="shared" si="18"/>
        <v>-143998.4</v>
      </c>
      <c r="H68" s="58">
        <f>-ROUND((H9+H29)*$D$3,2)</f>
        <v>-104593.2</v>
      </c>
      <c r="I68" s="58">
        <f t="shared" si="18"/>
        <v>-55289.4</v>
      </c>
      <c r="J68" s="58">
        <f t="shared" si="18"/>
        <v>-90330.1</v>
      </c>
      <c r="K68" s="58">
        <f t="shared" si="18"/>
        <v>-29949.5</v>
      </c>
      <c r="L68" s="58">
        <f t="shared" si="18"/>
        <v>-37259.5</v>
      </c>
      <c r="M68" s="58">
        <f t="shared" si="18"/>
        <v>-44530.8</v>
      </c>
      <c r="N68" s="58">
        <f t="shared" si="18"/>
        <v>-198019.3</v>
      </c>
      <c r="O68" s="58">
        <f t="shared" si="16"/>
        <v>-1424357.8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-236.5</v>
      </c>
      <c r="C70" s="35">
        <v>-124.7</v>
      </c>
      <c r="D70" s="35">
        <v>-137.6</v>
      </c>
      <c r="E70" s="19">
        <v>0</v>
      </c>
      <c r="F70" s="19">
        <v>0</v>
      </c>
      <c r="G70" s="35">
        <v>-258</v>
      </c>
      <c r="H70" s="19">
        <v>0</v>
      </c>
      <c r="I70" s="35">
        <v>-253.7</v>
      </c>
      <c r="J70" s="35">
        <v>-39.66</v>
      </c>
      <c r="K70" s="19">
        <v>-12.23</v>
      </c>
      <c r="L70" s="19">
        <v>-17.3</v>
      </c>
      <c r="M70" s="19">
        <v>-25.41</v>
      </c>
      <c r="N70" s="19">
        <v>0</v>
      </c>
      <c r="O70" s="35">
        <f t="shared" si="16"/>
        <v>-1105.1000000000001</v>
      </c>
      <c r="P70"/>
      <c r="Q70"/>
      <c r="R70"/>
    </row>
    <row r="71" spans="1:18" ht="18.75" customHeight="1">
      <c r="A71" s="12" t="s">
        <v>73</v>
      </c>
      <c r="B71" s="35">
        <v>-11782</v>
      </c>
      <c r="C71" s="35">
        <v>-3001.4</v>
      </c>
      <c r="D71" s="35">
        <v>-5160</v>
      </c>
      <c r="E71" s="19">
        <v>0</v>
      </c>
      <c r="F71" s="19">
        <v>0</v>
      </c>
      <c r="G71" s="35">
        <v>-7417.5</v>
      </c>
      <c r="H71" s="19">
        <v>0</v>
      </c>
      <c r="I71" s="35">
        <v>-3947.4</v>
      </c>
      <c r="J71" s="35">
        <v>-1952.18</v>
      </c>
      <c r="K71" s="19">
        <v>-602.26</v>
      </c>
      <c r="L71" s="19">
        <v>-851.5</v>
      </c>
      <c r="M71" s="19">
        <v>-1250.96</v>
      </c>
      <c r="N71" s="19">
        <v>0</v>
      </c>
      <c r="O71" s="35">
        <f t="shared" si="16"/>
        <v>-35965.200000000004</v>
      </c>
      <c r="P71"/>
      <c r="Q71"/>
      <c r="R71"/>
    </row>
    <row r="72" spans="1:18" ht="18.75" customHeight="1">
      <c r="A72" s="12" t="s">
        <v>74</v>
      </c>
      <c r="B72" s="35">
        <v>-33283.73</v>
      </c>
      <c r="C72" s="35">
        <v>-6441.61</v>
      </c>
      <c r="D72" s="35">
        <v>-18214.91</v>
      </c>
      <c r="E72" s="19">
        <v>0</v>
      </c>
      <c r="F72" s="19">
        <v>0</v>
      </c>
      <c r="G72" s="35">
        <v>-87353.45</v>
      </c>
      <c r="H72" s="19">
        <v>0</v>
      </c>
      <c r="I72" s="35">
        <v>-60245.24</v>
      </c>
      <c r="J72" s="35">
        <v>-23148.27</v>
      </c>
      <c r="K72" s="19">
        <v>-7141.33</v>
      </c>
      <c r="L72" s="19">
        <v>-10096.68</v>
      </c>
      <c r="M72" s="19">
        <v>-14833.31</v>
      </c>
      <c r="N72" s="19">
        <v>0</v>
      </c>
      <c r="O72" s="35">
        <f t="shared" si="16"/>
        <v>-260758.52999999997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1642793.5299999998</v>
      </c>
      <c r="C114" s="24">
        <f t="shared" si="23"/>
        <v>2489650.0900000003</v>
      </c>
      <c r="D114" s="24">
        <f t="shared" si="23"/>
        <v>2703865.3899999997</v>
      </c>
      <c r="E114" s="24">
        <f t="shared" si="23"/>
        <v>522751.45</v>
      </c>
      <c r="F114" s="24">
        <f t="shared" si="23"/>
        <v>977855.5299999999</v>
      </c>
      <c r="G114" s="24">
        <f t="shared" si="23"/>
        <v>1426785.4099999997</v>
      </c>
      <c r="H114" s="24">
        <f aca="true" t="shared" si="24" ref="H114:M114">+H115+H116</f>
        <v>1192920.0800000003</v>
      </c>
      <c r="I114" s="24">
        <f t="shared" si="24"/>
        <v>913684.8200000001</v>
      </c>
      <c r="J114" s="24">
        <f t="shared" si="24"/>
        <v>1276191.83</v>
      </c>
      <c r="K114" s="24">
        <f t="shared" si="24"/>
        <v>420694.95999999996</v>
      </c>
      <c r="L114" s="24">
        <f t="shared" si="24"/>
        <v>369384.06000000006</v>
      </c>
      <c r="M114" s="24">
        <f t="shared" si="24"/>
        <v>803793.2400000001</v>
      </c>
      <c r="N114" s="24">
        <f>+N115+N116</f>
        <v>1489501.29</v>
      </c>
      <c r="O114" s="42">
        <f t="shared" si="22"/>
        <v>16229871.68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1626060.0499999998</v>
      </c>
      <c r="C115" s="24">
        <f t="shared" si="25"/>
        <v>2466495.8300000005</v>
      </c>
      <c r="D115" s="24">
        <f t="shared" si="25"/>
        <v>2690103.13</v>
      </c>
      <c r="E115" s="24">
        <f t="shared" si="25"/>
        <v>522751.45</v>
      </c>
      <c r="F115" s="24">
        <f t="shared" si="25"/>
        <v>964364.4899999999</v>
      </c>
      <c r="G115" s="24">
        <f t="shared" si="25"/>
        <v>1403677.4699999997</v>
      </c>
      <c r="H115" s="24">
        <f aca="true" t="shared" si="26" ref="H115:M115">+H50+H67+H74+H111</f>
        <v>1192920.0800000003</v>
      </c>
      <c r="I115" s="24">
        <f t="shared" si="26"/>
        <v>903026.29</v>
      </c>
      <c r="J115" s="24">
        <f t="shared" si="26"/>
        <v>1265743.4300000002</v>
      </c>
      <c r="K115" s="24">
        <f t="shared" si="26"/>
        <v>419182.16</v>
      </c>
      <c r="L115" s="24">
        <f t="shared" si="26"/>
        <v>361544.49000000005</v>
      </c>
      <c r="M115" s="24">
        <f t="shared" si="26"/>
        <v>802328.5000000001</v>
      </c>
      <c r="N115" s="24">
        <f>+N50+N67+N74+N111</f>
        <v>1473441.3900000001</v>
      </c>
      <c r="O115" s="42">
        <f t="shared" si="22"/>
        <v>16091638.76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16229871.67</v>
      </c>
      <c r="P122" s="46"/>
    </row>
    <row r="123" spans="1:15" ht="18.75" customHeight="1">
      <c r="A123" s="26" t="s">
        <v>120</v>
      </c>
      <c r="B123" s="27">
        <v>204126.12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204126.12</v>
      </c>
    </row>
    <row r="124" spans="1:15" ht="18.75" customHeight="1">
      <c r="A124" s="26" t="s">
        <v>121</v>
      </c>
      <c r="B124" s="27">
        <v>1438667.41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1438667.41</v>
      </c>
    </row>
    <row r="125" spans="1:15" ht="18.75" customHeight="1">
      <c r="A125" s="26" t="s">
        <v>122</v>
      </c>
      <c r="B125" s="38">
        <v>0</v>
      </c>
      <c r="C125" s="27">
        <v>2489650.09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2489650.09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2703865.39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2703865.39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1426785.41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1426785.41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520574.28</v>
      </c>
      <c r="O139" s="39">
        <f t="shared" si="29"/>
        <v>520574.28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968927.01</v>
      </c>
      <c r="O140" s="39">
        <f t="shared" si="29"/>
        <v>968927.01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522751.45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522751.45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977855.52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977855.52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1192920.07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1192920.07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913684.83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913684.83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1276191.83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1276191.83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420694.96</v>
      </c>
      <c r="L146" s="38">
        <v>0</v>
      </c>
      <c r="M146" s="38">
        <v>0</v>
      </c>
      <c r="N146" s="38">
        <v>0</v>
      </c>
      <c r="O146" s="39">
        <f>SUM(B146:N146)</f>
        <v>420694.96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369384.06</v>
      </c>
      <c r="M147" s="38">
        <v>0</v>
      </c>
      <c r="N147" s="38">
        <v>0</v>
      </c>
      <c r="O147" s="39">
        <f>SUM(B147:N147)</f>
        <v>369384.06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803793.24</v>
      </c>
      <c r="N148" s="75">
        <v>0</v>
      </c>
      <c r="O148" s="40">
        <f>SUM(B148:N148)</f>
        <v>803793.24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2019-02-22T20:04:15Z</dcterms:modified>
  <cp:category/>
  <cp:version/>
  <cp:contentType/>
  <cp:contentStatus/>
</cp:coreProperties>
</file>