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<sst xmlns="http://schemas.openxmlformats.org/spreadsheetml/2006/main" count="162" uniqueCount="157">
  <si>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</si>
  <si>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</si>
  <si>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</si>
  <si>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</si>
  <si>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</si>
  <si>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</si>
  <si>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</si>
  <si>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</si>
  <si>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</si>
  <si>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</si>
  <si>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</si>
  <si>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</si>
  <si>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</si>
  <si>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</si>
  <si>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</si>
  <si>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</si>
  <si>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</si>
  <si>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</si>
  <si>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</si>
  <si>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</si>
  <si>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</si>
  <si>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</si>
  <si>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</si>
  <si>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</si>
  <si>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</si>
  <si>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</si>
  <si>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</si>
  <si>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</si>
  <si>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</si>
  <si>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</si>
  <si>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</si>
  <si>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</si>
  <si>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</si>
  <si>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</si>
  <si>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</si>
  <si>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</si>
  <si>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</si>
  <si>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</si>
  <si>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</si>
  <si>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</si>
  <si>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</si>
  <si>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</si>
  <si>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</si>
  <si>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</si>
  <si>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</si>
  <si>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</si>
  <si>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</si>
  <si>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</si>
  <si>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</si>
  <si>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</si>
  <si>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</si>
  <si>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</si>
  <si>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</si>
  <si>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</si>
  <si>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</si>
  <si>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</si>
  <si>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</si>
  <si>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</si>
  <si>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</si>
  <si>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</si>
  <si>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</si>
  <si>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</si>
  <si>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</si>
  <si>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</si>
  <si>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</si>
  <si>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</si>
  <si>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</si>
  <si>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</si>
  <si>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</si>
  <si>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</si>
  <si>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</si>
  <si>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</si>
  <si>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</si>
  <si>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</si>
  <si>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</si>
  <si>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</si>
  <si>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</si>
  <si>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</si>
  <si>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</si>
  <si>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</si>
  <si>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</si>
  <si>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</si>
  <si>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</si>
  <si>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</si>
  <si>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</si>
  <si>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</si>
  <si>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</si>
  <si>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</si>
  <si>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</si>
  <si>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</si>
  <si>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</si>
  <si>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</si>
  <si>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</si>
  <si>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</si>
  <si>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</si>
  <si>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</si>
  <si>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</si>
  <si>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</si>
  <si>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</si>
  <si>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</si>
  <si>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</si>
  <si>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</si>
  <si>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</si>
  <si>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</si>
  <si>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</si>
  <si>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</si>
  <si>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</si>
  <si>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</si>
  <si>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</si>
  <si>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</si>
  <si>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</si>
  <si>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</si>
  <si>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</si>
  <si>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</si>
  <si>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</si>
  <si>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</si>
  <si>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</si>
  <si>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</si>
  <si>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</si>
  <si>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</si>
  <si>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</si>
  <si>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</si>
  <si>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</si>
  <si>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</si>
  <si>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</si>
  <si>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</si>
  <si>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</si>
  <si>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</si>
  <si>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</si>
  <si>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</si>
  <si>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</si>
  <si>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</si>
  <si>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</si>
  <si>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</si>
  <si>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</si>
  <si>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</si>
  <si>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</si>
  <si>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</si>
  <si>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</si>
  <si>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</si>
  <si>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</si>
  <si>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</si>
  <si>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</si>
  <si>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</si>
  <si>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</si>
  <si>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</si>
  <si>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</si>
  <si>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</si>
  <si>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</si>
  <si>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</si>
  <si>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</si>
  <si>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</si>
  <si>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</si>
  <si>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</si>
  <si>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15/02/19 - VENCIMENTO 22/02/19</t>
  </si>
  <si>
    <t>7.3. Revisão de Remuneração pelo Transporte Coletivo ¹</t>
  </si>
  <si>
    <t>¹ Ajuste dos valores da energia para tração (trólebus) de nov/18.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</si>
</sst>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33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9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21">
      <c r="A2" s="78" t="s">
        <v>154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0" t="s">
        <v>13</v>
      </c>
    </row>
    <row r="5" spans="1:15" ht="38.25">
      <c r="A5" s="79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143</v>
      </c>
      <c r="I5" s="28" t="s">
        <v>144</v>
      </c>
      <c r="J5" s="28" t="s">
        <v>145</v>
      </c>
      <c r="K5" s="28" t="s">
        <v>146</v>
      </c>
      <c r="L5" s="28" t="s">
        <v>147</v>
      </c>
      <c r="M5" s="28" t="s">
        <v>148</v>
      </c>
      <c r="N5" s="28" t="s">
        <v>10</v>
      </c>
      <c r="O5" s="79"/>
    </row>
    <row r="6" spans="1:15" ht="18.75" customHeight="1">
      <c r="A6" s="79"/>
      <c r="B6" s="3" t="s">
        <v>0</v>
      </c>
      <c r="C6" s="3" t="s">
        <v>1</v>
      </c>
      <c r="D6" s="3" t="s">
        <v>2</v>
      </c>
      <c r="E6" s="3" t="s">
        <v>142</v>
      </c>
      <c r="F6" s="3" t="s">
        <v>142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9"/>
    </row>
    <row r="7" spans="1:18" ht="17.25" customHeight="1">
      <c r="A7" s="8" t="s">
        <v>25</v>
      </c>
      <c r="B7" s="9">
        <f aca="true" t="shared" si="0" ref="B7:O7">+B8+B20+B24+B27</f>
        <v>546140</v>
      </c>
      <c r="C7" s="9">
        <f t="shared" si="0"/>
        <v>715593</v>
      </c>
      <c r="D7" s="9">
        <f t="shared" si="0"/>
        <v>724123</v>
      </c>
      <c r="E7" s="9">
        <f>+E8+E20+E24+E27</f>
        <v>109343</v>
      </c>
      <c r="F7" s="9">
        <f>+F8+F20+F24+F27</f>
        <v>297443</v>
      </c>
      <c r="G7" s="9">
        <f t="shared" si="0"/>
        <v>474882</v>
      </c>
      <c r="H7" s="9">
        <f t="shared" si="0"/>
        <v>341371</v>
      </c>
      <c r="I7" s="9">
        <f t="shared" si="0"/>
        <v>290220</v>
      </c>
      <c r="J7" s="9">
        <f t="shared" si="0"/>
        <v>466282</v>
      </c>
      <c r="K7" s="9">
        <f t="shared" si="0"/>
        <v>145652</v>
      </c>
      <c r="L7" s="9">
        <f t="shared" si="0"/>
        <v>149165</v>
      </c>
      <c r="M7" s="9">
        <f t="shared" si="0"/>
        <v>310602</v>
      </c>
      <c r="N7" s="9">
        <f t="shared" si="0"/>
        <v>478739</v>
      </c>
      <c r="O7" s="9">
        <f t="shared" si="0"/>
        <v>5049555</v>
      </c>
      <c r="P7" s="44"/>
      <c r="Q7"/>
      <c r="R7"/>
    </row>
    <row r="8" spans="1:18" ht="17.25" customHeight="1">
      <c r="A8" s="10" t="s">
        <v>36</v>
      </c>
      <c r="B8" s="11">
        <f>B9+B12+B16</f>
        <v>279179</v>
      </c>
      <c r="C8" s="11">
        <f aca="true" t="shared" si="1" ref="C8:N8">C9+C12+C16</f>
        <v>376915</v>
      </c>
      <c r="D8" s="11">
        <f t="shared" si="1"/>
        <v>353456</v>
      </c>
      <c r="E8" s="11">
        <f>E9+E12+E16</f>
        <v>51399</v>
      </c>
      <c r="F8" s="11">
        <f>F9+F12+F16</f>
        <v>146577</v>
      </c>
      <c r="G8" s="11">
        <f t="shared" si="1"/>
        <v>249659</v>
      </c>
      <c r="H8" s="11">
        <f t="shared" si="1"/>
        <v>185063</v>
      </c>
      <c r="I8" s="11">
        <f t="shared" si="1"/>
        <v>134045</v>
      </c>
      <c r="J8" s="11">
        <f t="shared" si="1"/>
        <v>237084</v>
      </c>
      <c r="K8" s="11">
        <f t="shared" si="1"/>
        <v>76997</v>
      </c>
      <c r="L8" s="11">
        <f t="shared" si="1"/>
        <v>78849</v>
      </c>
      <c r="M8" s="11">
        <f t="shared" si="1"/>
        <v>148273</v>
      </c>
      <c r="N8" s="11">
        <f t="shared" si="1"/>
        <v>265532</v>
      </c>
      <c r="O8" s="11">
        <f aca="true" t="shared" si="2" ref="O8:O27">SUM(B8:N8)</f>
        <v>2583028</v>
      </c>
      <c r="P8"/>
      <c r="Q8"/>
      <c r="R8"/>
    </row>
    <row r="9" spans="1:18" ht="17.25" customHeight="1">
      <c r="A9" s="15" t="s">
        <v>14</v>
      </c>
      <c r="B9" s="13">
        <f>+B10+B11</f>
        <v>35412</v>
      </c>
      <c r="C9" s="13">
        <f aca="true" t="shared" si="3" ref="C9:N9">+C10+C11</f>
        <v>49504</v>
      </c>
      <c r="D9" s="13">
        <f t="shared" si="3"/>
        <v>42906</v>
      </c>
      <c r="E9" s="13">
        <f>+E10+E11</f>
        <v>7522</v>
      </c>
      <c r="F9" s="13">
        <f>+F10+F11</f>
        <v>16048</v>
      </c>
      <c r="G9" s="13">
        <f t="shared" si="3"/>
        <v>31350</v>
      </c>
      <c r="H9" s="13">
        <f t="shared" si="3"/>
        <v>22265</v>
      </c>
      <c r="I9" s="13">
        <f t="shared" si="3"/>
        <v>11682</v>
      </c>
      <c r="J9" s="13">
        <f t="shared" si="3"/>
        <v>19074</v>
      </c>
      <c r="K9" s="13">
        <f t="shared" si="3"/>
        <v>6183</v>
      </c>
      <c r="L9" s="13">
        <f t="shared" si="3"/>
        <v>8356</v>
      </c>
      <c r="M9" s="13">
        <f t="shared" si="3"/>
        <v>9382</v>
      </c>
      <c r="N9" s="13">
        <f t="shared" si="3"/>
        <v>40622</v>
      </c>
      <c r="O9" s="11">
        <f t="shared" si="2"/>
        <v>300306</v>
      </c>
      <c r="P9"/>
      <c r="Q9"/>
      <c r="R9"/>
    </row>
    <row r="10" spans="1:18" ht="17.25" customHeight="1">
      <c r="A10" s="29" t="s">
        <v>15</v>
      </c>
      <c r="B10" s="13">
        <v>35412</v>
      </c>
      <c r="C10" s="13">
        <v>49504</v>
      </c>
      <c r="D10" s="13">
        <v>42906</v>
      </c>
      <c r="E10" s="13">
        <v>7522</v>
      </c>
      <c r="F10" s="13">
        <v>16048</v>
      </c>
      <c r="G10" s="13">
        <v>31350</v>
      </c>
      <c r="H10" s="13">
        <v>22265</v>
      </c>
      <c r="I10" s="13">
        <v>11682</v>
      </c>
      <c r="J10" s="13">
        <v>19074</v>
      </c>
      <c r="K10" s="13">
        <v>6183</v>
      </c>
      <c r="L10" s="13">
        <v>8356</v>
      </c>
      <c r="M10" s="13">
        <v>9382</v>
      </c>
      <c r="N10" s="13">
        <v>40622</v>
      </c>
      <c r="O10" s="11">
        <f t="shared" si="2"/>
        <v>300306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232790</v>
      </c>
      <c r="C12" s="17">
        <f t="shared" si="4"/>
        <v>311673</v>
      </c>
      <c r="D12" s="17">
        <f t="shared" si="4"/>
        <v>296590</v>
      </c>
      <c r="E12" s="17">
        <f>SUM(E13:E15)</f>
        <v>41475</v>
      </c>
      <c r="F12" s="17">
        <f>SUM(F13:F15)</f>
        <v>124572</v>
      </c>
      <c r="G12" s="17">
        <f t="shared" si="4"/>
        <v>208571</v>
      </c>
      <c r="H12" s="17">
        <f t="shared" si="4"/>
        <v>154891</v>
      </c>
      <c r="I12" s="17">
        <f t="shared" si="4"/>
        <v>115660</v>
      </c>
      <c r="J12" s="17">
        <f t="shared" si="4"/>
        <v>207256</v>
      </c>
      <c r="K12" s="17">
        <f t="shared" si="4"/>
        <v>66566</v>
      </c>
      <c r="L12" s="17">
        <f t="shared" si="4"/>
        <v>66894</v>
      </c>
      <c r="M12" s="17">
        <f t="shared" si="4"/>
        <v>131076</v>
      </c>
      <c r="N12" s="17">
        <f t="shared" si="4"/>
        <v>214385</v>
      </c>
      <c r="O12" s="11">
        <f t="shared" si="2"/>
        <v>2172399</v>
      </c>
      <c r="P12"/>
      <c r="Q12"/>
      <c r="R12"/>
    </row>
    <row r="13" spans="1:18" s="61" customFormat="1" ht="17.25" customHeight="1">
      <c r="A13" s="66" t="s">
        <v>17</v>
      </c>
      <c r="B13" s="67">
        <v>111738</v>
      </c>
      <c r="C13" s="67">
        <v>159493</v>
      </c>
      <c r="D13" s="67">
        <v>154297</v>
      </c>
      <c r="E13" s="67">
        <v>22840</v>
      </c>
      <c r="F13" s="67">
        <v>65366</v>
      </c>
      <c r="G13" s="67">
        <v>104833</v>
      </c>
      <c r="H13" s="67">
        <v>75956</v>
      </c>
      <c r="I13" s="67">
        <v>60266</v>
      </c>
      <c r="J13" s="67">
        <v>97487</v>
      </c>
      <c r="K13" s="67">
        <v>31467</v>
      </c>
      <c r="L13" s="67">
        <v>32440</v>
      </c>
      <c r="M13" s="67">
        <v>64286</v>
      </c>
      <c r="N13" s="67">
        <v>101077</v>
      </c>
      <c r="O13" s="68">
        <f t="shared" si="2"/>
        <v>1081546</v>
      </c>
      <c r="P13" s="69"/>
      <c r="Q13" s="70"/>
      <c r="R13"/>
    </row>
    <row r="14" spans="1:18" s="61" customFormat="1" ht="17.25" customHeight="1">
      <c r="A14" s="66" t="s">
        <v>18</v>
      </c>
      <c r="B14" s="67">
        <v>112778</v>
      </c>
      <c r="C14" s="67">
        <v>140071</v>
      </c>
      <c r="D14" s="67">
        <v>131667</v>
      </c>
      <c r="E14" s="67">
        <v>16639</v>
      </c>
      <c r="F14" s="67">
        <v>55817</v>
      </c>
      <c r="G14" s="67">
        <v>95935</v>
      </c>
      <c r="H14" s="67">
        <v>73714</v>
      </c>
      <c r="I14" s="67">
        <v>52228</v>
      </c>
      <c r="J14" s="67">
        <v>103518</v>
      </c>
      <c r="K14" s="67">
        <v>33122</v>
      </c>
      <c r="L14" s="67">
        <v>32464</v>
      </c>
      <c r="M14" s="67">
        <v>64177</v>
      </c>
      <c r="N14" s="67">
        <v>102525</v>
      </c>
      <c r="O14" s="68">
        <f t="shared" si="2"/>
        <v>1014655</v>
      </c>
      <c r="P14" s="69"/>
      <c r="Q14"/>
      <c r="R14"/>
    </row>
    <row r="15" spans="1:18" ht="17.25" customHeight="1">
      <c r="A15" s="14" t="s">
        <v>19</v>
      </c>
      <c r="B15" s="13">
        <v>8274</v>
      </c>
      <c r="C15" s="13">
        <v>12109</v>
      </c>
      <c r="D15" s="13">
        <v>10626</v>
      </c>
      <c r="E15" s="13">
        <v>1996</v>
      </c>
      <c r="F15" s="13">
        <v>3389</v>
      </c>
      <c r="G15" s="13">
        <v>7803</v>
      </c>
      <c r="H15" s="13">
        <v>5221</v>
      </c>
      <c r="I15" s="13">
        <v>3166</v>
      </c>
      <c r="J15" s="13">
        <v>6251</v>
      </c>
      <c r="K15" s="13">
        <v>1977</v>
      </c>
      <c r="L15" s="13">
        <v>1990</v>
      </c>
      <c r="M15" s="13">
        <v>2613</v>
      </c>
      <c r="N15" s="13">
        <v>10783</v>
      </c>
      <c r="O15" s="11">
        <f t="shared" si="2"/>
        <v>76198</v>
      </c>
      <c r="P15"/>
      <c r="Q15"/>
      <c r="R15"/>
    </row>
    <row r="16" spans="1:15" ht="17.25" customHeight="1">
      <c r="A16" s="15" t="s">
        <v>32</v>
      </c>
      <c r="B16" s="13">
        <f>B17+B18+B19</f>
        <v>10977</v>
      </c>
      <c r="C16" s="13">
        <f aca="true" t="shared" si="5" ref="C16:N16">C17+C18+C19</f>
        <v>15738</v>
      </c>
      <c r="D16" s="13">
        <f t="shared" si="5"/>
        <v>13960</v>
      </c>
      <c r="E16" s="13">
        <f>E17+E18+E19</f>
        <v>2402</v>
      </c>
      <c r="F16" s="13">
        <f>F17+F18+F19</f>
        <v>5957</v>
      </c>
      <c r="G16" s="13">
        <f t="shared" si="5"/>
        <v>9738</v>
      </c>
      <c r="H16" s="13">
        <f t="shared" si="5"/>
        <v>7907</v>
      </c>
      <c r="I16" s="13">
        <f t="shared" si="5"/>
        <v>6703</v>
      </c>
      <c r="J16" s="13">
        <f t="shared" si="5"/>
        <v>10754</v>
      </c>
      <c r="K16" s="13">
        <f t="shared" si="5"/>
        <v>4248</v>
      </c>
      <c r="L16" s="13">
        <f t="shared" si="5"/>
        <v>3599</v>
      </c>
      <c r="M16" s="13">
        <f t="shared" si="5"/>
        <v>7815</v>
      </c>
      <c r="N16" s="13">
        <f t="shared" si="5"/>
        <v>10525</v>
      </c>
      <c r="O16" s="11">
        <f t="shared" si="2"/>
        <v>110323</v>
      </c>
    </row>
    <row r="17" spans="1:18" ht="17.25" customHeight="1">
      <c r="A17" s="14" t="s">
        <v>33</v>
      </c>
      <c r="B17" s="13">
        <v>10941</v>
      </c>
      <c r="C17" s="13">
        <v>15704</v>
      </c>
      <c r="D17" s="13">
        <v>13941</v>
      </c>
      <c r="E17" s="13">
        <v>2398</v>
      </c>
      <c r="F17" s="13">
        <v>5950</v>
      </c>
      <c r="G17" s="13">
        <v>9720</v>
      </c>
      <c r="H17" s="13">
        <v>7896</v>
      </c>
      <c r="I17" s="13">
        <v>6692</v>
      </c>
      <c r="J17" s="13">
        <v>10734</v>
      </c>
      <c r="K17" s="13">
        <v>4243</v>
      </c>
      <c r="L17" s="13">
        <v>3596</v>
      </c>
      <c r="M17" s="13">
        <v>7808</v>
      </c>
      <c r="N17" s="13">
        <v>10507</v>
      </c>
      <c r="O17" s="11">
        <f t="shared" si="2"/>
        <v>110130</v>
      </c>
      <c r="P17"/>
      <c r="Q17"/>
      <c r="R17"/>
    </row>
    <row r="18" spans="1:18" ht="17.25" customHeight="1">
      <c r="A18" s="14" t="s">
        <v>34</v>
      </c>
      <c r="B18" s="13">
        <v>15</v>
      </c>
      <c r="C18" s="13">
        <v>19</v>
      </c>
      <c r="D18" s="13">
        <v>15</v>
      </c>
      <c r="E18" s="13">
        <v>1</v>
      </c>
      <c r="F18" s="13">
        <v>1</v>
      </c>
      <c r="G18" s="13">
        <v>10</v>
      </c>
      <c r="H18" s="13">
        <v>11</v>
      </c>
      <c r="I18" s="13">
        <v>3</v>
      </c>
      <c r="J18" s="13">
        <v>17</v>
      </c>
      <c r="K18" s="13">
        <v>4</v>
      </c>
      <c r="L18" s="13">
        <v>1</v>
      </c>
      <c r="M18" s="13">
        <v>7</v>
      </c>
      <c r="N18" s="13">
        <v>10</v>
      </c>
      <c r="O18" s="11">
        <f t="shared" si="2"/>
        <v>114</v>
      </c>
      <c r="P18"/>
      <c r="Q18"/>
      <c r="R18"/>
    </row>
    <row r="19" spans="1:18" ht="17.25" customHeight="1">
      <c r="A19" s="14" t="s">
        <v>35</v>
      </c>
      <c r="B19" s="13">
        <v>21</v>
      </c>
      <c r="C19" s="13">
        <v>15</v>
      </c>
      <c r="D19" s="13">
        <v>4</v>
      </c>
      <c r="E19" s="13">
        <v>3</v>
      </c>
      <c r="F19" s="13">
        <v>6</v>
      </c>
      <c r="G19" s="13">
        <v>8</v>
      </c>
      <c r="H19" s="13">
        <v>0</v>
      </c>
      <c r="I19" s="13">
        <v>8</v>
      </c>
      <c r="J19" s="13">
        <v>3</v>
      </c>
      <c r="K19" s="13">
        <v>1</v>
      </c>
      <c r="L19" s="13">
        <v>2</v>
      </c>
      <c r="M19" s="13">
        <v>0</v>
      </c>
      <c r="N19" s="13">
        <v>8</v>
      </c>
      <c r="O19" s="11">
        <f t="shared" si="2"/>
        <v>79</v>
      </c>
      <c r="P19"/>
      <c r="Q19"/>
      <c r="R19"/>
    </row>
    <row r="20" spans="1:18" ht="17.25" customHeight="1">
      <c r="A20" s="16" t="s">
        <v>20</v>
      </c>
      <c r="B20" s="11">
        <f>+B21+B22+B23</f>
        <v>165102</v>
      </c>
      <c r="C20" s="11">
        <f aca="true" t="shared" si="6" ref="C20:N20">+C21+C22+C23</f>
        <v>189950</v>
      </c>
      <c r="D20" s="11">
        <f t="shared" si="6"/>
        <v>210425</v>
      </c>
      <c r="E20" s="11">
        <f>+E21+E22+E23</f>
        <v>31840</v>
      </c>
      <c r="F20" s="11">
        <f>+F21+F22+F23</f>
        <v>82120</v>
      </c>
      <c r="G20" s="11">
        <f t="shared" si="6"/>
        <v>127786</v>
      </c>
      <c r="H20" s="11">
        <f t="shared" si="6"/>
        <v>95534</v>
      </c>
      <c r="I20" s="11">
        <f t="shared" si="6"/>
        <v>108763</v>
      </c>
      <c r="J20" s="11">
        <f t="shared" si="6"/>
        <v>165524</v>
      </c>
      <c r="K20" s="11">
        <f t="shared" si="6"/>
        <v>51029</v>
      </c>
      <c r="L20" s="11">
        <f t="shared" si="6"/>
        <v>50226</v>
      </c>
      <c r="M20" s="11">
        <f t="shared" si="6"/>
        <v>117754</v>
      </c>
      <c r="N20" s="11">
        <f t="shared" si="6"/>
        <v>130143</v>
      </c>
      <c r="O20" s="11">
        <f t="shared" si="2"/>
        <v>1526196</v>
      </c>
      <c r="P20"/>
      <c r="Q20"/>
      <c r="R20"/>
    </row>
    <row r="21" spans="1:18" s="61" customFormat="1" ht="17.25" customHeight="1">
      <c r="A21" s="55" t="s">
        <v>21</v>
      </c>
      <c r="B21" s="67">
        <v>87780</v>
      </c>
      <c r="C21" s="67">
        <v>111452</v>
      </c>
      <c r="D21" s="67">
        <v>124349</v>
      </c>
      <c r="E21" s="67">
        <v>19570</v>
      </c>
      <c r="F21" s="67">
        <v>47965</v>
      </c>
      <c r="G21" s="67">
        <v>72590</v>
      </c>
      <c r="H21" s="67">
        <v>53017</v>
      </c>
      <c r="I21" s="67">
        <v>62884</v>
      </c>
      <c r="J21" s="67">
        <v>85840</v>
      </c>
      <c r="K21" s="67">
        <v>26429</v>
      </c>
      <c r="L21" s="67">
        <v>27300</v>
      </c>
      <c r="M21" s="67">
        <v>63350</v>
      </c>
      <c r="N21" s="67">
        <v>73077</v>
      </c>
      <c r="O21" s="68">
        <f t="shared" si="2"/>
        <v>855603</v>
      </c>
      <c r="P21" s="69"/>
      <c r="Q21"/>
      <c r="R21"/>
    </row>
    <row r="22" spans="1:18" s="61" customFormat="1" ht="17.25" customHeight="1">
      <c r="A22" s="55" t="s">
        <v>22</v>
      </c>
      <c r="B22" s="67">
        <v>73828</v>
      </c>
      <c r="C22" s="67">
        <v>74270</v>
      </c>
      <c r="D22" s="67">
        <v>81724</v>
      </c>
      <c r="E22" s="67">
        <v>11472</v>
      </c>
      <c r="F22" s="67">
        <v>32764</v>
      </c>
      <c r="G22" s="67">
        <v>52502</v>
      </c>
      <c r="H22" s="67">
        <v>40637</v>
      </c>
      <c r="I22" s="67">
        <v>44125</v>
      </c>
      <c r="J22" s="67">
        <v>76708</v>
      </c>
      <c r="K22" s="67">
        <v>23777</v>
      </c>
      <c r="L22" s="67">
        <v>22108</v>
      </c>
      <c r="M22" s="67">
        <v>52876</v>
      </c>
      <c r="N22" s="67">
        <v>53558</v>
      </c>
      <c r="O22" s="68">
        <f t="shared" si="2"/>
        <v>640349</v>
      </c>
      <c r="P22" s="69"/>
      <c r="Q22"/>
      <c r="R22"/>
    </row>
    <row r="23" spans="1:18" ht="17.25" customHeight="1">
      <c r="A23" s="12" t="s">
        <v>23</v>
      </c>
      <c r="B23" s="13">
        <v>3494</v>
      </c>
      <c r="C23" s="13">
        <v>4228</v>
      </c>
      <c r="D23" s="13">
        <v>4352</v>
      </c>
      <c r="E23" s="13">
        <v>798</v>
      </c>
      <c r="F23" s="13">
        <v>1391</v>
      </c>
      <c r="G23" s="13">
        <v>2694</v>
      </c>
      <c r="H23" s="13">
        <v>1880</v>
      </c>
      <c r="I23" s="13">
        <v>1754</v>
      </c>
      <c r="J23" s="13">
        <v>2976</v>
      </c>
      <c r="K23" s="13">
        <v>823</v>
      </c>
      <c r="L23" s="13">
        <v>818</v>
      </c>
      <c r="M23" s="13">
        <v>1528</v>
      </c>
      <c r="N23" s="13">
        <v>3508</v>
      </c>
      <c r="O23" s="11">
        <f t="shared" si="2"/>
        <v>30244</v>
      </c>
      <c r="P23"/>
      <c r="Q23"/>
      <c r="R23"/>
    </row>
    <row r="24" spans="1:18" ht="17.25" customHeight="1">
      <c r="A24" s="16" t="s">
        <v>24</v>
      </c>
      <c r="B24" s="13">
        <f>+B25+B26</f>
        <v>101859</v>
      </c>
      <c r="C24" s="13">
        <f aca="true" t="shared" si="7" ref="C24:N24">+C25+C26</f>
        <v>148728</v>
      </c>
      <c r="D24" s="13">
        <f t="shared" si="7"/>
        <v>160242</v>
      </c>
      <c r="E24" s="13">
        <f>+E25+E26</f>
        <v>26104</v>
      </c>
      <c r="F24" s="13">
        <f>+F25+F26</f>
        <v>68746</v>
      </c>
      <c r="G24" s="13">
        <f t="shared" si="7"/>
        <v>97437</v>
      </c>
      <c r="H24" s="13">
        <f t="shared" si="7"/>
        <v>60774</v>
      </c>
      <c r="I24" s="13">
        <f t="shared" si="7"/>
        <v>47412</v>
      </c>
      <c r="J24" s="13">
        <f t="shared" si="7"/>
        <v>63674</v>
      </c>
      <c r="K24" s="13">
        <f t="shared" si="7"/>
        <v>17626</v>
      </c>
      <c r="L24" s="13">
        <f t="shared" si="7"/>
        <v>20090</v>
      </c>
      <c r="M24" s="13">
        <f t="shared" si="7"/>
        <v>44575</v>
      </c>
      <c r="N24" s="13">
        <f t="shared" si="7"/>
        <v>77460</v>
      </c>
      <c r="O24" s="11">
        <f t="shared" si="2"/>
        <v>934727</v>
      </c>
      <c r="P24" s="45"/>
      <c r="Q24"/>
      <c r="R24"/>
    </row>
    <row r="25" spans="1:18" ht="17.25" customHeight="1">
      <c r="A25" s="12" t="s">
        <v>37</v>
      </c>
      <c r="B25" s="13">
        <v>72554</v>
      </c>
      <c r="C25" s="13">
        <v>108208</v>
      </c>
      <c r="D25" s="13">
        <v>118904</v>
      </c>
      <c r="E25" s="13">
        <v>20541</v>
      </c>
      <c r="F25" s="13">
        <v>49253</v>
      </c>
      <c r="G25" s="13">
        <v>73390</v>
      </c>
      <c r="H25" s="13">
        <v>44274</v>
      </c>
      <c r="I25" s="13">
        <v>34643</v>
      </c>
      <c r="J25" s="13">
        <v>47689</v>
      </c>
      <c r="K25" s="13">
        <v>13564</v>
      </c>
      <c r="L25" s="13">
        <v>15833</v>
      </c>
      <c r="M25" s="13">
        <v>31566</v>
      </c>
      <c r="N25" s="13">
        <v>57441</v>
      </c>
      <c r="O25" s="11">
        <f t="shared" si="2"/>
        <v>687860</v>
      </c>
      <c r="P25" s="44"/>
      <c r="Q25"/>
      <c r="R25"/>
    </row>
    <row r="26" spans="1:18" ht="17.25" customHeight="1">
      <c r="A26" s="12" t="s">
        <v>38</v>
      </c>
      <c r="B26" s="13">
        <v>29305</v>
      </c>
      <c r="C26" s="13">
        <v>40520</v>
      </c>
      <c r="D26" s="13">
        <v>41338</v>
      </c>
      <c r="E26" s="13">
        <v>5563</v>
      </c>
      <c r="F26" s="13">
        <v>19493</v>
      </c>
      <c r="G26" s="13">
        <v>24047</v>
      </c>
      <c r="H26" s="13">
        <v>16500</v>
      </c>
      <c r="I26" s="13">
        <v>12769</v>
      </c>
      <c r="J26" s="13">
        <v>15985</v>
      </c>
      <c r="K26" s="13">
        <v>4062</v>
      </c>
      <c r="L26" s="13">
        <v>4257</v>
      </c>
      <c r="M26" s="13">
        <v>13009</v>
      </c>
      <c r="N26" s="13">
        <v>20019</v>
      </c>
      <c r="O26" s="11">
        <f t="shared" si="2"/>
        <v>246867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5604</v>
      </c>
      <c r="O27" s="11">
        <f t="shared" si="2"/>
        <v>5604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58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58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19328.42</v>
      </c>
      <c r="O37" s="23">
        <f>SUM(B37:N37)</f>
        <v>19328.42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1781118.21</v>
      </c>
      <c r="C49" s="22">
        <f aca="true" t="shared" si="11" ref="C49:N49">+C50+C62</f>
        <v>2615609.23</v>
      </c>
      <c r="D49" s="22">
        <f t="shared" si="11"/>
        <v>2833583.1099999994</v>
      </c>
      <c r="E49" s="22">
        <f t="shared" si="11"/>
        <v>577188.89</v>
      </c>
      <c r="F49" s="22">
        <f t="shared" si="11"/>
        <v>1020880.3500000001</v>
      </c>
      <c r="G49" s="22">
        <f t="shared" si="11"/>
        <v>1630419.8099999998</v>
      </c>
      <c r="H49" s="22">
        <f t="shared" si="11"/>
        <v>1259833.2300000002</v>
      </c>
      <c r="I49" s="22">
        <f>+I50+I62</f>
        <v>1004991.64</v>
      </c>
      <c r="J49" s="22">
        <f t="shared" si="11"/>
        <v>1367557.5</v>
      </c>
      <c r="K49" s="22">
        <f>+K50+K62</f>
        <v>446964.23</v>
      </c>
      <c r="L49" s="22">
        <f>+L50+L62</f>
        <v>416761.43000000005</v>
      </c>
      <c r="M49" s="22">
        <f>+M50+M62</f>
        <v>864740.1000000001</v>
      </c>
      <c r="N49" s="22">
        <f t="shared" si="11"/>
        <v>1633043.4</v>
      </c>
      <c r="O49" s="22">
        <f>SUM(B49:N49)</f>
        <v>17452691.13</v>
      </c>
      <c r="P49"/>
      <c r="Q49"/>
      <c r="R49"/>
    </row>
    <row r="50" spans="1:18" ht="17.25" customHeight="1">
      <c r="A50" s="16" t="s">
        <v>57</v>
      </c>
      <c r="B50" s="23">
        <f>SUM(B51:B61)</f>
        <v>1764384.73</v>
      </c>
      <c r="C50" s="23">
        <f aca="true" t="shared" si="12" ref="C50:N50">SUM(C51:C61)</f>
        <v>2592454.97</v>
      </c>
      <c r="D50" s="23">
        <f t="shared" si="12"/>
        <v>2819820.8499999996</v>
      </c>
      <c r="E50" s="23">
        <f t="shared" si="12"/>
        <v>577188.89</v>
      </c>
      <c r="F50" s="23">
        <f t="shared" si="12"/>
        <v>1007389.31</v>
      </c>
      <c r="G50" s="23">
        <f t="shared" si="12"/>
        <v>1607311.8699999999</v>
      </c>
      <c r="H50" s="23">
        <f t="shared" si="12"/>
        <v>1259833.2300000002</v>
      </c>
      <c r="I50" s="23">
        <f>SUM(I51:I61)</f>
        <v>994333.11</v>
      </c>
      <c r="J50" s="23">
        <f t="shared" si="12"/>
        <v>1357109.1</v>
      </c>
      <c r="K50" s="23">
        <f>SUM(K51:K61)</f>
        <v>445451.43</v>
      </c>
      <c r="L50" s="23">
        <f>SUM(L51:L61)</f>
        <v>408921.86000000004</v>
      </c>
      <c r="M50" s="23">
        <f>SUM(M51:M61)</f>
        <v>863275.3600000001</v>
      </c>
      <c r="N50" s="23">
        <f t="shared" si="12"/>
        <v>1616983.5</v>
      </c>
      <c r="O50" s="23">
        <f>SUM(B50:N50)</f>
        <v>17314458.209999997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1717282.62</v>
      </c>
      <c r="C51" s="23">
        <f t="shared" si="13"/>
        <v>2524111.19</v>
      </c>
      <c r="D51" s="23">
        <f t="shared" si="13"/>
        <v>2813435.09</v>
      </c>
      <c r="E51" s="23">
        <f t="shared" si="13"/>
        <v>577188.89</v>
      </c>
      <c r="F51" s="23">
        <f t="shared" si="13"/>
        <v>979182.36</v>
      </c>
      <c r="G51" s="23">
        <f t="shared" si="13"/>
        <v>1603866.47</v>
      </c>
      <c r="H51" s="23">
        <f t="shared" si="13"/>
        <v>1250578.52</v>
      </c>
      <c r="I51" s="23">
        <f t="shared" si="13"/>
        <v>990956.19</v>
      </c>
      <c r="J51" s="23">
        <f t="shared" si="13"/>
        <v>1354502.58</v>
      </c>
      <c r="K51" s="23">
        <f t="shared" si="13"/>
        <v>444107.51</v>
      </c>
      <c r="L51" s="23">
        <f t="shared" si="13"/>
        <v>407697.78</v>
      </c>
      <c r="M51" s="23">
        <f t="shared" si="13"/>
        <v>861019.8</v>
      </c>
      <c r="N51" s="23">
        <f t="shared" si="13"/>
        <v>1553603.8</v>
      </c>
      <c r="O51" s="23">
        <f>SUM(B51:N51)</f>
        <v>17077532.8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141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19328.42</v>
      </c>
      <c r="O55" s="23">
        <f aca="true" t="shared" si="14" ref="O55:O60">SUM(B55:N55)</f>
        <v>19328.42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13762.26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138232.92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-236530.13</v>
      </c>
      <c r="C66" s="35">
        <f t="shared" si="15"/>
        <v>-245482.01000000004</v>
      </c>
      <c r="D66" s="35">
        <f t="shared" si="15"/>
        <v>-314581.74</v>
      </c>
      <c r="E66" s="35">
        <f t="shared" si="15"/>
        <v>-359348.52</v>
      </c>
      <c r="F66" s="35">
        <f t="shared" si="15"/>
        <v>-86297.47</v>
      </c>
      <c r="G66" s="35">
        <f t="shared" si="15"/>
        <v>-248581.62999999998</v>
      </c>
      <c r="H66" s="35">
        <f t="shared" si="15"/>
        <v>-135402.45</v>
      </c>
      <c r="I66" s="35">
        <f t="shared" si="15"/>
        <v>-144241.77000000002</v>
      </c>
      <c r="J66" s="35">
        <f t="shared" si="15"/>
        <v>-121326.46</v>
      </c>
      <c r="K66" s="35">
        <f t="shared" si="15"/>
        <v>-41019.51</v>
      </c>
      <c r="L66" s="35">
        <f t="shared" si="15"/>
        <v>-62257.48</v>
      </c>
      <c r="M66" s="35">
        <f t="shared" si="15"/>
        <v>-71242.97</v>
      </c>
      <c r="N66" s="35">
        <f t="shared" si="15"/>
        <v>-204850.04</v>
      </c>
      <c r="O66" s="35">
        <f aca="true" t="shared" si="16" ref="O66:O74">SUM(B66:N66)</f>
        <v>-2271162.1799999997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-198996.46</v>
      </c>
      <c r="C67" s="35">
        <f t="shared" si="17"/>
        <v>-223343.48000000004</v>
      </c>
      <c r="D67" s="35">
        <f t="shared" si="17"/>
        <v>-208292.02</v>
      </c>
      <c r="E67" s="35">
        <f t="shared" si="17"/>
        <v>-32344.6</v>
      </c>
      <c r="F67" s="35">
        <f t="shared" si="17"/>
        <v>-69006.4</v>
      </c>
      <c r="G67" s="35">
        <f t="shared" si="17"/>
        <v>-222580.90999999997</v>
      </c>
      <c r="H67" s="35">
        <f t="shared" si="17"/>
        <v>-95988.9</v>
      </c>
      <c r="I67" s="35">
        <f t="shared" si="17"/>
        <v>-114246.48000000001</v>
      </c>
      <c r="J67" s="35">
        <f t="shared" si="17"/>
        <v>-105979.96</v>
      </c>
      <c r="K67" s="35">
        <f t="shared" si="17"/>
        <v>-33979.19</v>
      </c>
      <c r="L67" s="35">
        <f t="shared" si="17"/>
        <v>-46382.29</v>
      </c>
      <c r="M67" s="35">
        <f t="shared" si="17"/>
        <v>-55697.18</v>
      </c>
      <c r="N67" s="35">
        <f t="shared" si="17"/>
        <v>-174674.6</v>
      </c>
      <c r="O67" s="35">
        <f t="shared" si="16"/>
        <v>-1581512.47</v>
      </c>
      <c r="P67"/>
      <c r="Q67"/>
      <c r="R67"/>
    </row>
    <row r="68" spans="1:18" s="61" customFormat="1" ht="18.75" customHeight="1">
      <c r="A68" s="55" t="s">
        <v>140</v>
      </c>
      <c r="B68" s="58">
        <f>-ROUND(B9*$D$3,2)</f>
        <v>-152271.6</v>
      </c>
      <c r="C68" s="58">
        <f aca="true" t="shared" si="18" ref="C68:N68">-ROUND(C9*$D$3,2)</f>
        <v>-212867.2</v>
      </c>
      <c r="D68" s="58">
        <f t="shared" si="18"/>
        <v>-184495.8</v>
      </c>
      <c r="E68" s="58">
        <f t="shared" si="18"/>
        <v>-32344.6</v>
      </c>
      <c r="F68" s="58">
        <f t="shared" si="18"/>
        <v>-69006.4</v>
      </c>
      <c r="G68" s="58">
        <f t="shared" si="18"/>
        <v>-134805</v>
      </c>
      <c r="H68" s="58">
        <f>-ROUND((H9+H29)*$D$3,2)</f>
        <v>-95988.9</v>
      </c>
      <c r="I68" s="58">
        <f t="shared" si="18"/>
        <v>-50232.6</v>
      </c>
      <c r="J68" s="58">
        <f t="shared" si="18"/>
        <v>-82018.2</v>
      </c>
      <c r="K68" s="58">
        <f t="shared" si="18"/>
        <v>-26586.9</v>
      </c>
      <c r="L68" s="58">
        <f t="shared" si="18"/>
        <v>-35930.8</v>
      </c>
      <c r="M68" s="58">
        <f t="shared" si="18"/>
        <v>-40342.6</v>
      </c>
      <c r="N68" s="58">
        <f t="shared" si="18"/>
        <v>-174674.6</v>
      </c>
      <c r="O68" s="58">
        <f t="shared" si="16"/>
        <v>-1291565.2000000002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-219.3</v>
      </c>
      <c r="C70" s="35">
        <v>-137.6</v>
      </c>
      <c r="D70" s="35">
        <v>-163.4</v>
      </c>
      <c r="E70" s="19">
        <v>0</v>
      </c>
      <c r="F70" s="19">
        <v>0</v>
      </c>
      <c r="G70" s="35">
        <v>-193.5</v>
      </c>
      <c r="H70" s="19">
        <v>0</v>
      </c>
      <c r="I70" s="35">
        <v>-279.5</v>
      </c>
      <c r="J70" s="35">
        <v>-52.27</v>
      </c>
      <c r="K70" s="19">
        <v>-16.13</v>
      </c>
      <c r="L70" s="19">
        <v>-22.8</v>
      </c>
      <c r="M70" s="19">
        <v>-33.5</v>
      </c>
      <c r="N70" s="19">
        <v>0</v>
      </c>
      <c r="O70" s="35">
        <f t="shared" si="16"/>
        <v>-1118</v>
      </c>
      <c r="P70"/>
      <c r="Q70"/>
      <c r="R70"/>
    </row>
    <row r="71" spans="1:18" ht="18.75" customHeight="1">
      <c r="A71" s="12" t="s">
        <v>73</v>
      </c>
      <c r="B71" s="35">
        <v>-12435.6</v>
      </c>
      <c r="C71" s="35">
        <v>-3220.7</v>
      </c>
      <c r="D71" s="35">
        <v>-5117</v>
      </c>
      <c r="E71" s="19">
        <v>0</v>
      </c>
      <c r="F71" s="19">
        <v>0</v>
      </c>
      <c r="G71" s="35">
        <v>-7185.3</v>
      </c>
      <c r="H71" s="19">
        <v>0</v>
      </c>
      <c r="I71" s="35">
        <v>-5207.3</v>
      </c>
      <c r="J71" s="35">
        <v>-2195.55</v>
      </c>
      <c r="K71" s="19">
        <v>-677.33</v>
      </c>
      <c r="L71" s="19">
        <v>-957.63</v>
      </c>
      <c r="M71" s="19">
        <v>-1406.89</v>
      </c>
      <c r="N71" s="19">
        <v>0</v>
      </c>
      <c r="O71" s="35">
        <f t="shared" si="16"/>
        <v>-38403.3</v>
      </c>
      <c r="P71"/>
      <c r="Q71"/>
      <c r="R71"/>
    </row>
    <row r="72" spans="1:18" ht="18.75" customHeight="1">
      <c r="A72" s="12" t="s">
        <v>74</v>
      </c>
      <c r="B72" s="35">
        <v>-34069.96</v>
      </c>
      <c r="C72" s="35">
        <v>-7117.98</v>
      </c>
      <c r="D72" s="35">
        <v>-18515.82</v>
      </c>
      <c r="E72" s="19">
        <v>0</v>
      </c>
      <c r="F72" s="19">
        <v>0</v>
      </c>
      <c r="G72" s="35">
        <v>-80397.11</v>
      </c>
      <c r="H72" s="19">
        <v>0</v>
      </c>
      <c r="I72" s="35">
        <v>-58527.08</v>
      </c>
      <c r="J72" s="35">
        <v>-21713.94</v>
      </c>
      <c r="K72" s="19">
        <v>-6698.83</v>
      </c>
      <c r="L72" s="19">
        <v>-9471.06</v>
      </c>
      <c r="M72" s="19">
        <v>-13914.19</v>
      </c>
      <c r="N72" s="19">
        <v>0</v>
      </c>
      <c r="O72" s="35">
        <f t="shared" si="16"/>
        <v>-250425.97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-37533.67</v>
      </c>
      <c r="C74" s="58">
        <f t="shared" si="19"/>
        <v>-22138.53</v>
      </c>
      <c r="D74" s="35">
        <f t="shared" si="19"/>
        <v>-106289.72</v>
      </c>
      <c r="E74" s="35">
        <f t="shared" si="19"/>
        <v>-69661.07</v>
      </c>
      <c r="F74" s="35">
        <f t="shared" si="19"/>
        <v>-17291.07</v>
      </c>
      <c r="G74" s="35">
        <f t="shared" si="19"/>
        <v>-26000.72</v>
      </c>
      <c r="H74" s="35">
        <f t="shared" si="19"/>
        <v>-39413.55</v>
      </c>
      <c r="I74" s="35">
        <f t="shared" si="19"/>
        <v>-29995.29</v>
      </c>
      <c r="J74" s="35">
        <f t="shared" si="19"/>
        <v>-15346.5</v>
      </c>
      <c r="K74" s="35">
        <f t="shared" si="19"/>
        <v>-7040.32</v>
      </c>
      <c r="L74" s="35">
        <f t="shared" si="19"/>
        <v>-15875.19</v>
      </c>
      <c r="M74" s="35">
        <f t="shared" si="19"/>
        <v>-15545.79</v>
      </c>
      <c r="N74" s="58">
        <f t="shared" si="19"/>
        <v>-30175.440000000002</v>
      </c>
      <c r="O74" s="58">
        <f t="shared" si="16"/>
        <v>-432306.86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35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-22297.17</v>
      </c>
      <c r="C81" s="35">
        <v>0</v>
      </c>
      <c r="D81" s="35">
        <v>-83123.08</v>
      </c>
      <c r="E81" s="35">
        <v>-1620</v>
      </c>
      <c r="F81" s="35">
        <v>-5857.07</v>
      </c>
      <c r="G81" s="35">
        <v>-10800.22</v>
      </c>
      <c r="H81" s="35">
        <v>-28095.62</v>
      </c>
      <c r="I81" s="35">
        <v>-20741.79</v>
      </c>
      <c r="J81" s="35">
        <v>-2140.5</v>
      </c>
      <c r="K81" s="35">
        <v>-2700.32</v>
      </c>
      <c r="L81" s="35">
        <v>-11535.19</v>
      </c>
      <c r="M81" s="35">
        <v>-6726.29</v>
      </c>
      <c r="N81" s="35">
        <v>-15140.44</v>
      </c>
      <c r="O81" s="35">
        <f aca="true" t="shared" si="20" ref="O81:O88">SUM(B81:N81)</f>
        <v>-210777.69000000003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155</v>
      </c>
      <c r="B111" s="19">
        <v>0</v>
      </c>
      <c r="C111" s="19">
        <v>0</v>
      </c>
      <c r="D111" s="19">
        <v>0</v>
      </c>
      <c r="E111" s="58">
        <v>-257342.85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58">
        <f>SUM(B111:N111)</f>
        <v>-257342.85</v>
      </c>
      <c r="P111" s="47"/>
      <c r="Q111"/>
      <c r="R111"/>
    </row>
    <row r="112" spans="1:18" ht="18.75" customHeight="1">
      <c r="A112" s="16" t="s">
        <v>112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aca="true" t="shared" si="22" ref="O111:O118">SUM(B112:N112)</f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113</v>
      </c>
      <c r="B114" s="24">
        <f aca="true" t="shared" si="23" ref="B114:G114">+B115+B116</f>
        <v>1544588.08</v>
      </c>
      <c r="C114" s="24">
        <f t="shared" si="23"/>
        <v>2370127.22</v>
      </c>
      <c r="D114" s="24">
        <f t="shared" si="23"/>
        <v>2519001.369999999</v>
      </c>
      <c r="E114" s="24">
        <f t="shared" si="23"/>
        <v>217840.37000000002</v>
      </c>
      <c r="F114" s="24">
        <f t="shared" si="23"/>
        <v>934582.8800000001</v>
      </c>
      <c r="G114" s="24">
        <f t="shared" si="23"/>
        <v>1381838.18</v>
      </c>
      <c r="H114" s="24">
        <f aca="true" t="shared" si="24" ref="H114:M114">+H115+H116</f>
        <v>1124430.7800000003</v>
      </c>
      <c r="I114" s="24">
        <f t="shared" si="24"/>
        <v>860749.87</v>
      </c>
      <c r="J114" s="24">
        <f t="shared" si="24"/>
        <v>1246231.04</v>
      </c>
      <c r="K114" s="24">
        <f t="shared" si="24"/>
        <v>405944.72</v>
      </c>
      <c r="L114" s="24">
        <f t="shared" si="24"/>
        <v>354503.95000000007</v>
      </c>
      <c r="M114" s="24">
        <f t="shared" si="24"/>
        <v>793497.13</v>
      </c>
      <c r="N114" s="24">
        <f>+N115+N116</f>
        <v>1428193.3599999999</v>
      </c>
      <c r="O114" s="42">
        <f t="shared" si="22"/>
        <v>15181528.95</v>
      </c>
      <c r="P114" s="64"/>
    </row>
    <row r="115" spans="1:16" ht="18" customHeight="1">
      <c r="A115" s="16" t="s">
        <v>114</v>
      </c>
      <c r="B115" s="24">
        <f aca="true" t="shared" si="25" ref="B115:G115">+B50+B67+B74+B111</f>
        <v>1527854.6</v>
      </c>
      <c r="C115" s="24">
        <f t="shared" si="25"/>
        <v>2346972.9600000004</v>
      </c>
      <c r="D115" s="24">
        <f t="shared" si="25"/>
        <v>2505239.1099999994</v>
      </c>
      <c r="E115" s="24">
        <f t="shared" si="25"/>
        <v>217840.37000000002</v>
      </c>
      <c r="F115" s="24">
        <f t="shared" si="25"/>
        <v>921091.8400000001</v>
      </c>
      <c r="G115" s="24">
        <f t="shared" si="25"/>
        <v>1358730.24</v>
      </c>
      <c r="H115" s="24">
        <f aca="true" t="shared" si="26" ref="H115:M115">+H50+H67+H74+H111</f>
        <v>1124430.7800000003</v>
      </c>
      <c r="I115" s="24">
        <f t="shared" si="26"/>
        <v>850091.34</v>
      </c>
      <c r="J115" s="24">
        <f t="shared" si="26"/>
        <v>1235782.6400000001</v>
      </c>
      <c r="K115" s="24">
        <f t="shared" si="26"/>
        <v>404431.92</v>
      </c>
      <c r="L115" s="24">
        <f t="shared" si="26"/>
        <v>346664.38000000006</v>
      </c>
      <c r="M115" s="24">
        <f t="shared" si="26"/>
        <v>792032.39</v>
      </c>
      <c r="N115" s="24">
        <f>+N50+N67+N74+N111</f>
        <v>1412133.46</v>
      </c>
      <c r="O115" s="42">
        <f t="shared" si="22"/>
        <v>15043296.030000001</v>
      </c>
      <c r="P115" s="46"/>
    </row>
    <row r="116" spans="1:16" ht="18.75" customHeight="1">
      <c r="A116" s="16" t="s">
        <v>115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13762.26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138232.92</v>
      </c>
      <c r="P116" s="65"/>
    </row>
    <row r="117" spans="1:17" ht="18.75" customHeight="1">
      <c r="A117" s="16" t="s">
        <v>116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117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118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15181528.969999999</v>
      </c>
      <c r="P122" s="46"/>
    </row>
    <row r="123" spans="1:15" ht="18.75" customHeight="1">
      <c r="A123" s="26" t="s">
        <v>119</v>
      </c>
      <c r="B123" s="27">
        <v>164915.44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164915.44</v>
      </c>
    </row>
    <row r="124" spans="1:15" ht="18.75" customHeight="1">
      <c r="A124" s="26" t="s">
        <v>120</v>
      </c>
      <c r="B124" s="27">
        <v>1379672.64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1379672.64</v>
      </c>
    </row>
    <row r="125" spans="1:15" ht="18.75" customHeight="1">
      <c r="A125" s="26" t="s">
        <v>121</v>
      </c>
      <c r="B125" s="38">
        <v>0</v>
      </c>
      <c r="C125" s="27">
        <v>2370127.22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2370127.22</v>
      </c>
    </row>
    <row r="126" spans="1:15" ht="18.75" customHeight="1">
      <c r="A126" s="26" t="s">
        <v>122</v>
      </c>
      <c r="B126" s="38">
        <v>0</v>
      </c>
      <c r="C126" s="38">
        <v>0</v>
      </c>
      <c r="D126" s="27">
        <v>2519001.38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2519001.38</v>
      </c>
    </row>
    <row r="127" spans="1:15" ht="18.75" customHeight="1">
      <c r="A127" s="26" t="s">
        <v>123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1381838.18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1381838.18</v>
      </c>
    </row>
    <row r="129" spans="1:15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128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129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132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133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498582.3</v>
      </c>
      <c r="O139" s="39">
        <f t="shared" si="29"/>
        <v>498582.3</v>
      </c>
    </row>
    <row r="140" spans="1:15" ht="18.75" customHeight="1">
      <c r="A140" s="26" t="s">
        <v>136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929611.07</v>
      </c>
      <c r="O140" s="39">
        <f t="shared" si="29"/>
        <v>929611.07</v>
      </c>
    </row>
    <row r="141" spans="1:15" ht="18.75" customHeight="1">
      <c r="A141" s="26" t="s">
        <v>137</v>
      </c>
      <c r="B141" s="38">
        <v>0</v>
      </c>
      <c r="C141" s="38">
        <v>0</v>
      </c>
      <c r="D141" s="38">
        <v>0</v>
      </c>
      <c r="E141" s="27">
        <v>217840.37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217840.37</v>
      </c>
    </row>
    <row r="142" spans="1:15" ht="18.75" customHeight="1">
      <c r="A142" s="26" t="s">
        <v>138</v>
      </c>
      <c r="B142" s="38">
        <v>0</v>
      </c>
      <c r="C142" s="38">
        <v>0</v>
      </c>
      <c r="D142" s="38">
        <v>0</v>
      </c>
      <c r="E142" s="38">
        <v>0</v>
      </c>
      <c r="F142" s="27">
        <v>934582.87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934582.87</v>
      </c>
    </row>
    <row r="143" spans="1:17" ht="18.75" customHeight="1">
      <c r="A143" s="26" t="s">
        <v>139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1124430.79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1124430.79</v>
      </c>
      <c r="P143" s="72"/>
      <c r="Q143" s="72"/>
    </row>
    <row r="144" spans="1:15" ht="18.75" customHeight="1">
      <c r="A144" s="26" t="s">
        <v>149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860749.87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860749.87</v>
      </c>
    </row>
    <row r="145" spans="1:15" ht="18" customHeight="1">
      <c r="A145" s="26" t="s">
        <v>150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1246231.04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1246231.04</v>
      </c>
    </row>
    <row r="146" spans="1:15" ht="18" customHeight="1">
      <c r="A146" s="26" t="s">
        <v>151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405944.72</v>
      </c>
      <c r="L146" s="38">
        <v>0</v>
      </c>
      <c r="M146" s="38">
        <v>0</v>
      </c>
      <c r="N146" s="38">
        <v>0</v>
      </c>
      <c r="O146" s="39">
        <f>SUM(B146:N146)</f>
        <v>405944.72</v>
      </c>
    </row>
    <row r="147" spans="1:15" ht="18" customHeight="1">
      <c r="A147" s="26" t="s">
        <v>152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354503.95</v>
      </c>
      <c r="M147" s="38">
        <v>0</v>
      </c>
      <c r="N147" s="38">
        <v>0</v>
      </c>
      <c r="O147" s="39">
        <f>SUM(B147:N147)</f>
        <v>354503.95</v>
      </c>
    </row>
    <row r="148" spans="1:15" ht="18" customHeight="1">
      <c r="A148" s="73" t="s">
        <v>153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6">
        <v>793497.13</v>
      </c>
      <c r="N148" s="75">
        <v>0</v>
      </c>
      <c r="O148" s="40">
        <f>SUM(B148:N148)</f>
        <v>793497.13</v>
      </c>
    </row>
    <row r="149" ht="18" customHeight="1">
      <c r="A149" s="83" t="s">
        <v>156</v>
      </c>
    </row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2019-02-21T18:28:43Z</dcterms:modified>
  <cp:category/>
  <cp:version/>
  <cp:contentType/>
  <cp:contentStatus/>
</cp:coreProperties>
</file>