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<sst xmlns="http://schemas.openxmlformats.org/spreadsheetml/2006/main" count="161" uniqueCount="156">
  <si>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</si>
  <si>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</si>
  <si>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</si>
  <si>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</si>
  <si>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</si>
  <si>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</si>
  <si>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</si>
  <si>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</si>
  <si>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</si>
  <si>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</si>
  <si>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</si>
  <si>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</si>
  <si>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</si>
  <si>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</si>
  <si>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</si>
  <si>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</si>
  <si>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</si>
  <si>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</si>
  <si>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</si>
  <si>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</si>
  <si>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</si>
  <si>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</si>
  <si>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</si>
  <si>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</si>
  <si>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</si>
  <si>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</si>
  <si>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</si>
  <si>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</si>
  <si>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</si>
  <si>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</si>
  <si>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</si>
  <si>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</si>
  <si>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</si>
  <si>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</si>
  <si>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</si>
  <si>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</si>
  <si>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</si>
  <si>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</si>
  <si>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</si>
  <si>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</si>
  <si>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</si>
  <si>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</si>
  <si>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</si>
  <si>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</si>
  <si>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</si>
  <si>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</si>
  <si>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</si>
  <si>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</si>
  <si>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</si>
  <si>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</si>
  <si>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</si>
  <si>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</si>
  <si>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</si>
  <si>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</si>
  <si>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</si>
  <si>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</si>
  <si>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</si>
  <si>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</si>
  <si>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</si>
  <si>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</si>
  <si>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</si>
  <si>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</si>
  <si>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</si>
  <si>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</si>
  <si>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</si>
  <si>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</si>
  <si>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</si>
  <si>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</si>
  <si>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</si>
  <si>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</si>
  <si>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</si>
  <si>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</si>
  <si>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</si>
  <si>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</si>
  <si>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</si>
  <si>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</si>
  <si>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</si>
  <si>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</si>
  <si>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</si>
  <si>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</si>
  <si>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</si>
  <si>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</si>
  <si>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</si>
  <si>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</si>
  <si>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</si>
  <si>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</si>
  <si>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</si>
  <si>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</si>
  <si>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</si>
  <si>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</si>
  <si>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</si>
  <si>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</si>
  <si>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</si>
  <si>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</si>
  <si>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</si>
  <si>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</si>
  <si>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</si>
  <si>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</si>
  <si>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</si>
  <si>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</si>
  <si>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</si>
  <si>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</si>
  <si>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</si>
  <si>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</si>
  <si>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</si>
  <si>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</si>
  <si>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</si>
  <si>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</si>
  <si>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</si>
  <si>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</si>
  <si>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</si>
  <si>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</si>
  <si>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</si>
  <si>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</si>
  <si>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</si>
  <si>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</si>
  <si>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</si>
  <si>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</si>
  <si>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</si>
  <si>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</si>
  <si>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</si>
  <si>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</si>
  <si>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</si>
  <si>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</si>
  <si>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</si>
  <si>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</si>
  <si>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</si>
  <si>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</si>
  <si>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</si>
  <si>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</si>
  <si>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</si>
  <si>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</si>
  <si>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</si>
  <si>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</si>
  <si>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</si>
  <si>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</si>
  <si>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</si>
  <si>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</si>
  <si>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</si>
  <si>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</si>
  <si>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</si>
  <si>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</si>
  <si>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</si>
  <si>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</si>
  <si>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</si>
  <si>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</si>
  <si>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</si>
  <si>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</si>
  <si>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</si>
  <si>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</si>
  <si>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</si>
  <si>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</si>
  <si>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</si>
  <si>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</si>
  <si>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</si>
  <si>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14/02/19 - VENCIMENTO 21/02/19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</si>
</sst>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1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9" t="s">
        <v>12</v>
      </c>
      <c r="B4" s="81" t="s">
        <v>31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0" t="s">
        <v>13</v>
      </c>
    </row>
    <row r="5" spans="1:15" ht="38.25">
      <c r="A5" s="79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9"/>
    </row>
    <row r="6" spans="1:15" ht="18.75" customHeight="1">
      <c r="A6" s="79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9"/>
    </row>
    <row r="7" spans="1:18" ht="17.25" customHeight="1">
      <c r="A7" s="8" t="s">
        <v>25</v>
      </c>
      <c r="B7" s="9">
        <f aca="true" t="shared" si="0" ref="B7:O7">+B8+B20+B24+B27</f>
        <v>576588</v>
      </c>
      <c r="C7" s="9">
        <f t="shared" si="0"/>
        <v>749160</v>
      </c>
      <c r="D7" s="9">
        <f t="shared" si="0"/>
        <v>757678</v>
      </c>
      <c r="E7" s="9">
        <f>+E8+E20+E24+E27</f>
        <v>116094</v>
      </c>
      <c r="F7" s="9">
        <f>+F8+F20+F24+F27</f>
        <v>310804</v>
      </c>
      <c r="G7" s="9">
        <f t="shared" si="0"/>
        <v>490811</v>
      </c>
      <c r="H7" s="9">
        <f t="shared" si="0"/>
        <v>360791</v>
      </c>
      <c r="I7" s="9">
        <f t="shared" si="0"/>
        <v>299741</v>
      </c>
      <c r="J7" s="9">
        <f t="shared" si="0"/>
        <v>485021</v>
      </c>
      <c r="K7" s="9">
        <f t="shared" si="0"/>
        <v>154651</v>
      </c>
      <c r="L7" s="9">
        <f t="shared" si="0"/>
        <v>154306</v>
      </c>
      <c r="M7" s="9">
        <f t="shared" si="0"/>
        <v>322746</v>
      </c>
      <c r="N7" s="9">
        <f t="shared" si="0"/>
        <v>502545</v>
      </c>
      <c r="O7" s="9">
        <f t="shared" si="0"/>
        <v>5280936</v>
      </c>
      <c r="P7" s="44"/>
      <c r="Q7"/>
      <c r="R7"/>
    </row>
    <row r="8" spans="1:18" ht="17.25" customHeight="1">
      <c r="A8" s="10" t="s">
        <v>36</v>
      </c>
      <c r="B8" s="11">
        <f>B9+B12+B16</f>
        <v>293852</v>
      </c>
      <c r="C8" s="11">
        <f aca="true" t="shared" si="1" ref="C8:N8">C9+C12+C16</f>
        <v>392386</v>
      </c>
      <c r="D8" s="11">
        <f t="shared" si="1"/>
        <v>367335</v>
      </c>
      <c r="E8" s="11">
        <f>E9+E12+E16</f>
        <v>54795</v>
      </c>
      <c r="F8" s="11">
        <f>F9+F12+F16</f>
        <v>150991</v>
      </c>
      <c r="G8" s="11">
        <f t="shared" si="1"/>
        <v>256469</v>
      </c>
      <c r="H8" s="11">
        <f t="shared" si="1"/>
        <v>194303</v>
      </c>
      <c r="I8" s="11">
        <f t="shared" si="1"/>
        <v>137560</v>
      </c>
      <c r="J8" s="11">
        <f t="shared" si="1"/>
        <v>245406</v>
      </c>
      <c r="K8" s="11">
        <f t="shared" si="1"/>
        <v>82066</v>
      </c>
      <c r="L8" s="11">
        <f t="shared" si="1"/>
        <v>80819</v>
      </c>
      <c r="M8" s="11">
        <f t="shared" si="1"/>
        <v>152345</v>
      </c>
      <c r="N8" s="11">
        <f t="shared" si="1"/>
        <v>277663</v>
      </c>
      <c r="O8" s="11">
        <f aca="true" t="shared" si="2" ref="O8:O27">SUM(B8:N8)</f>
        <v>2685990</v>
      </c>
      <c r="P8"/>
      <c r="Q8"/>
      <c r="R8"/>
    </row>
    <row r="9" spans="1:18" ht="17.25" customHeight="1">
      <c r="A9" s="15" t="s">
        <v>14</v>
      </c>
      <c r="B9" s="13">
        <f>+B10+B11</f>
        <v>36346</v>
      </c>
      <c r="C9" s="13">
        <f aca="true" t="shared" si="3" ref="C9:N9">+C10+C11</f>
        <v>50256</v>
      </c>
      <c r="D9" s="13">
        <f t="shared" si="3"/>
        <v>42420</v>
      </c>
      <c r="E9" s="13">
        <f>+E10+E11</f>
        <v>7883</v>
      </c>
      <c r="F9" s="13">
        <f>+F10+F11</f>
        <v>15377</v>
      </c>
      <c r="G9" s="13">
        <f t="shared" si="3"/>
        <v>31258</v>
      </c>
      <c r="H9" s="13">
        <f t="shared" si="3"/>
        <v>22747</v>
      </c>
      <c r="I9" s="13">
        <f t="shared" si="3"/>
        <v>11612</v>
      </c>
      <c r="J9" s="13">
        <f t="shared" si="3"/>
        <v>19474</v>
      </c>
      <c r="K9" s="13">
        <f t="shared" si="3"/>
        <v>6676</v>
      </c>
      <c r="L9" s="13">
        <f t="shared" si="3"/>
        <v>8189</v>
      </c>
      <c r="M9" s="13">
        <f t="shared" si="3"/>
        <v>9496</v>
      </c>
      <c r="N9" s="13">
        <f t="shared" si="3"/>
        <v>42270</v>
      </c>
      <c r="O9" s="11">
        <f t="shared" si="2"/>
        <v>304004</v>
      </c>
      <c r="P9"/>
      <c r="Q9"/>
      <c r="R9"/>
    </row>
    <row r="10" spans="1:18" ht="17.25" customHeight="1">
      <c r="A10" s="29" t="s">
        <v>15</v>
      </c>
      <c r="B10" s="13">
        <v>36346</v>
      </c>
      <c r="C10" s="13">
        <v>50256</v>
      </c>
      <c r="D10" s="13">
        <v>42420</v>
      </c>
      <c r="E10" s="13">
        <v>7883</v>
      </c>
      <c r="F10" s="13">
        <v>15377</v>
      </c>
      <c r="G10" s="13">
        <v>31258</v>
      </c>
      <c r="H10" s="13">
        <v>22747</v>
      </c>
      <c r="I10" s="13">
        <v>11612</v>
      </c>
      <c r="J10" s="13">
        <v>19474</v>
      </c>
      <c r="K10" s="13">
        <v>6676</v>
      </c>
      <c r="L10" s="13">
        <v>8189</v>
      </c>
      <c r="M10" s="13">
        <v>9496</v>
      </c>
      <c r="N10" s="13">
        <v>42270</v>
      </c>
      <c r="O10" s="11">
        <f t="shared" si="2"/>
        <v>304004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245965</v>
      </c>
      <c r="C12" s="17">
        <f t="shared" si="4"/>
        <v>325776</v>
      </c>
      <c r="D12" s="17">
        <f t="shared" si="4"/>
        <v>310012</v>
      </c>
      <c r="E12" s="17">
        <f>SUM(E13:E15)</f>
        <v>44382</v>
      </c>
      <c r="F12" s="17">
        <f>SUM(F13:F15)</f>
        <v>129321</v>
      </c>
      <c r="G12" s="17">
        <f t="shared" si="4"/>
        <v>215425</v>
      </c>
      <c r="H12" s="17">
        <f t="shared" si="4"/>
        <v>163284</v>
      </c>
      <c r="I12" s="17">
        <f t="shared" si="4"/>
        <v>119032</v>
      </c>
      <c r="J12" s="17">
        <f t="shared" si="4"/>
        <v>214667</v>
      </c>
      <c r="K12" s="17">
        <f t="shared" si="4"/>
        <v>71044</v>
      </c>
      <c r="L12" s="17">
        <f t="shared" si="4"/>
        <v>68967</v>
      </c>
      <c r="M12" s="17">
        <f t="shared" si="4"/>
        <v>134760</v>
      </c>
      <c r="N12" s="17">
        <f t="shared" si="4"/>
        <v>224473</v>
      </c>
      <c r="O12" s="11">
        <f t="shared" si="2"/>
        <v>2267108</v>
      </c>
      <c r="P12"/>
      <c r="Q12"/>
      <c r="R12"/>
    </row>
    <row r="13" spans="1:18" s="61" customFormat="1" ht="17.25" customHeight="1">
      <c r="A13" s="66" t="s">
        <v>17</v>
      </c>
      <c r="B13" s="67">
        <v>118956</v>
      </c>
      <c r="C13" s="67">
        <v>166988</v>
      </c>
      <c r="D13" s="67">
        <v>161204</v>
      </c>
      <c r="E13" s="67">
        <v>24652</v>
      </c>
      <c r="F13" s="67">
        <v>67778</v>
      </c>
      <c r="G13" s="67">
        <v>108717</v>
      </c>
      <c r="H13" s="67">
        <v>79879</v>
      </c>
      <c r="I13" s="67">
        <v>61742</v>
      </c>
      <c r="J13" s="67">
        <v>100737</v>
      </c>
      <c r="K13" s="67">
        <v>33234</v>
      </c>
      <c r="L13" s="67">
        <v>33414</v>
      </c>
      <c r="M13" s="67">
        <v>66080</v>
      </c>
      <c r="N13" s="67">
        <v>106126</v>
      </c>
      <c r="O13" s="68">
        <f t="shared" si="2"/>
        <v>1129507</v>
      </c>
      <c r="P13" s="69"/>
      <c r="Q13" s="70"/>
      <c r="R13"/>
    </row>
    <row r="14" spans="1:18" s="61" customFormat="1" ht="17.25" customHeight="1">
      <c r="A14" s="66" t="s">
        <v>18</v>
      </c>
      <c r="B14" s="67">
        <v>118004</v>
      </c>
      <c r="C14" s="67">
        <v>145886</v>
      </c>
      <c r="D14" s="67">
        <v>137534</v>
      </c>
      <c r="E14" s="67">
        <v>17551</v>
      </c>
      <c r="F14" s="67">
        <v>57904</v>
      </c>
      <c r="G14" s="67">
        <v>98502</v>
      </c>
      <c r="H14" s="67">
        <v>77666</v>
      </c>
      <c r="I14" s="67">
        <v>53933</v>
      </c>
      <c r="J14" s="67">
        <v>107105</v>
      </c>
      <c r="K14" s="67">
        <v>35585</v>
      </c>
      <c r="L14" s="67">
        <v>33373</v>
      </c>
      <c r="M14" s="67">
        <v>65811</v>
      </c>
      <c r="N14" s="67">
        <v>106740</v>
      </c>
      <c r="O14" s="68">
        <f t="shared" si="2"/>
        <v>1055594</v>
      </c>
      <c r="P14" s="69"/>
      <c r="Q14"/>
      <c r="R14"/>
    </row>
    <row r="15" spans="1:18" ht="17.25" customHeight="1">
      <c r="A15" s="14" t="s">
        <v>19</v>
      </c>
      <c r="B15" s="13">
        <v>9005</v>
      </c>
      <c r="C15" s="13">
        <v>12902</v>
      </c>
      <c r="D15" s="13">
        <v>11274</v>
      </c>
      <c r="E15" s="13">
        <v>2179</v>
      </c>
      <c r="F15" s="13">
        <v>3639</v>
      </c>
      <c r="G15" s="13">
        <v>8206</v>
      </c>
      <c r="H15" s="13">
        <v>5739</v>
      </c>
      <c r="I15" s="13">
        <v>3357</v>
      </c>
      <c r="J15" s="13">
        <v>6825</v>
      </c>
      <c r="K15" s="13">
        <v>2225</v>
      </c>
      <c r="L15" s="13">
        <v>2180</v>
      </c>
      <c r="M15" s="13">
        <v>2869</v>
      </c>
      <c r="N15" s="13">
        <v>11607</v>
      </c>
      <c r="O15" s="11">
        <f t="shared" si="2"/>
        <v>82007</v>
      </c>
      <c r="P15"/>
      <c r="Q15"/>
      <c r="R15"/>
    </row>
    <row r="16" spans="1:15" ht="17.25" customHeight="1">
      <c r="A16" s="15" t="s">
        <v>32</v>
      </c>
      <c r="B16" s="13">
        <f>B17+B18+B19</f>
        <v>11541</v>
      </c>
      <c r="C16" s="13">
        <f aca="true" t="shared" si="5" ref="C16:N16">C17+C18+C19</f>
        <v>16354</v>
      </c>
      <c r="D16" s="13">
        <f t="shared" si="5"/>
        <v>14903</v>
      </c>
      <c r="E16" s="13">
        <f>E17+E18+E19</f>
        <v>2530</v>
      </c>
      <c r="F16" s="13">
        <f>F17+F18+F19</f>
        <v>6293</v>
      </c>
      <c r="G16" s="13">
        <f t="shared" si="5"/>
        <v>9786</v>
      </c>
      <c r="H16" s="13">
        <f t="shared" si="5"/>
        <v>8272</v>
      </c>
      <c r="I16" s="13">
        <f t="shared" si="5"/>
        <v>6916</v>
      </c>
      <c r="J16" s="13">
        <f t="shared" si="5"/>
        <v>11265</v>
      </c>
      <c r="K16" s="13">
        <f t="shared" si="5"/>
        <v>4346</v>
      </c>
      <c r="L16" s="13">
        <f t="shared" si="5"/>
        <v>3663</v>
      </c>
      <c r="M16" s="13">
        <f t="shared" si="5"/>
        <v>8089</v>
      </c>
      <c r="N16" s="13">
        <f t="shared" si="5"/>
        <v>10920</v>
      </c>
      <c r="O16" s="11">
        <f t="shared" si="2"/>
        <v>114878</v>
      </c>
    </row>
    <row r="17" spans="1:18" ht="17.25" customHeight="1">
      <c r="A17" s="14" t="s">
        <v>33</v>
      </c>
      <c r="B17" s="13">
        <v>11506</v>
      </c>
      <c r="C17" s="13">
        <v>16324</v>
      </c>
      <c r="D17" s="13">
        <v>14879</v>
      </c>
      <c r="E17" s="13">
        <v>2524</v>
      </c>
      <c r="F17" s="13">
        <v>6284</v>
      </c>
      <c r="G17" s="13">
        <v>9767</v>
      </c>
      <c r="H17" s="13">
        <v>8261</v>
      </c>
      <c r="I17" s="13">
        <v>6909</v>
      </c>
      <c r="J17" s="13">
        <v>11257</v>
      </c>
      <c r="K17" s="13">
        <v>4345</v>
      </c>
      <c r="L17" s="13">
        <v>3657</v>
      </c>
      <c r="M17" s="13">
        <v>8078</v>
      </c>
      <c r="N17" s="13">
        <v>10899</v>
      </c>
      <c r="O17" s="11">
        <f t="shared" si="2"/>
        <v>114690</v>
      </c>
      <c r="P17"/>
      <c r="Q17"/>
      <c r="R17"/>
    </row>
    <row r="18" spans="1:18" ht="17.25" customHeight="1">
      <c r="A18" s="14" t="s">
        <v>34</v>
      </c>
      <c r="B18" s="13">
        <v>18</v>
      </c>
      <c r="C18" s="13">
        <v>15</v>
      </c>
      <c r="D18" s="13">
        <v>17</v>
      </c>
      <c r="E18" s="13">
        <v>3</v>
      </c>
      <c r="F18" s="13">
        <v>2</v>
      </c>
      <c r="G18" s="13">
        <v>12</v>
      </c>
      <c r="H18" s="13">
        <v>9</v>
      </c>
      <c r="I18" s="13">
        <v>3</v>
      </c>
      <c r="J18" s="13">
        <v>6</v>
      </c>
      <c r="K18" s="13">
        <v>1</v>
      </c>
      <c r="L18" s="13">
        <v>3</v>
      </c>
      <c r="M18" s="13">
        <v>8</v>
      </c>
      <c r="N18" s="13">
        <v>14</v>
      </c>
      <c r="O18" s="11">
        <f t="shared" si="2"/>
        <v>111</v>
      </c>
      <c r="P18"/>
      <c r="Q18"/>
      <c r="R18"/>
    </row>
    <row r="19" spans="1:18" ht="17.25" customHeight="1">
      <c r="A19" s="14" t="s">
        <v>35</v>
      </c>
      <c r="B19" s="13">
        <v>17</v>
      </c>
      <c r="C19" s="13">
        <v>15</v>
      </c>
      <c r="D19" s="13">
        <v>7</v>
      </c>
      <c r="E19" s="13">
        <v>3</v>
      </c>
      <c r="F19" s="13">
        <v>7</v>
      </c>
      <c r="G19" s="13">
        <v>7</v>
      </c>
      <c r="H19" s="13">
        <v>2</v>
      </c>
      <c r="I19" s="13">
        <v>4</v>
      </c>
      <c r="J19" s="13">
        <v>2</v>
      </c>
      <c r="K19" s="13">
        <v>0</v>
      </c>
      <c r="L19" s="13">
        <v>3</v>
      </c>
      <c r="M19" s="13">
        <v>3</v>
      </c>
      <c r="N19" s="13">
        <v>7</v>
      </c>
      <c r="O19" s="11">
        <f t="shared" si="2"/>
        <v>77</v>
      </c>
      <c r="P19"/>
      <c r="Q19"/>
      <c r="R19"/>
    </row>
    <row r="20" spans="1:18" ht="17.25" customHeight="1">
      <c r="A20" s="16" t="s">
        <v>20</v>
      </c>
      <c r="B20" s="11">
        <f>+B21+B22+B23</f>
        <v>173909</v>
      </c>
      <c r="C20" s="11">
        <f aca="true" t="shared" si="6" ref="C20:N20">+C21+C22+C23</f>
        <v>198828</v>
      </c>
      <c r="D20" s="11">
        <f t="shared" si="6"/>
        <v>221560</v>
      </c>
      <c r="E20" s="11">
        <f>+E21+E22+E23</f>
        <v>33376</v>
      </c>
      <c r="F20" s="11">
        <f>+F21+F22+F23</f>
        <v>86637</v>
      </c>
      <c r="G20" s="11">
        <f t="shared" si="6"/>
        <v>132774</v>
      </c>
      <c r="H20" s="11">
        <f t="shared" si="6"/>
        <v>101220</v>
      </c>
      <c r="I20" s="11">
        <f t="shared" si="6"/>
        <v>112874</v>
      </c>
      <c r="J20" s="11">
        <f t="shared" si="6"/>
        <v>171874</v>
      </c>
      <c r="K20" s="11">
        <f t="shared" si="6"/>
        <v>53627</v>
      </c>
      <c r="L20" s="11">
        <f t="shared" si="6"/>
        <v>52096</v>
      </c>
      <c r="M20" s="11">
        <f t="shared" si="6"/>
        <v>123028</v>
      </c>
      <c r="N20" s="11">
        <f t="shared" si="6"/>
        <v>136407</v>
      </c>
      <c r="O20" s="11">
        <f t="shared" si="2"/>
        <v>1598210</v>
      </c>
      <c r="P20"/>
      <c r="Q20"/>
      <c r="R20"/>
    </row>
    <row r="21" spans="1:18" s="61" customFormat="1" ht="17.25" customHeight="1">
      <c r="A21" s="55" t="s">
        <v>21</v>
      </c>
      <c r="B21" s="67">
        <v>93004</v>
      </c>
      <c r="C21" s="67">
        <v>116678</v>
      </c>
      <c r="D21" s="67">
        <v>130718</v>
      </c>
      <c r="E21" s="67">
        <v>20755</v>
      </c>
      <c r="F21" s="67">
        <v>50319</v>
      </c>
      <c r="G21" s="67">
        <v>75890</v>
      </c>
      <c r="H21" s="67">
        <v>55637</v>
      </c>
      <c r="I21" s="67">
        <v>65010</v>
      </c>
      <c r="J21" s="67">
        <v>89278</v>
      </c>
      <c r="K21" s="67">
        <v>27859</v>
      </c>
      <c r="L21" s="67">
        <v>28314</v>
      </c>
      <c r="M21" s="67">
        <v>65546</v>
      </c>
      <c r="N21" s="67">
        <v>76839</v>
      </c>
      <c r="O21" s="68">
        <f t="shared" si="2"/>
        <v>895847</v>
      </c>
      <c r="P21" s="69"/>
      <c r="Q21"/>
      <c r="R21"/>
    </row>
    <row r="22" spans="1:18" s="61" customFormat="1" ht="17.25" customHeight="1">
      <c r="A22" s="55" t="s">
        <v>22</v>
      </c>
      <c r="B22" s="67">
        <v>77062</v>
      </c>
      <c r="C22" s="67">
        <v>77703</v>
      </c>
      <c r="D22" s="67">
        <v>86135</v>
      </c>
      <c r="E22" s="67">
        <v>11754</v>
      </c>
      <c r="F22" s="67">
        <v>34809</v>
      </c>
      <c r="G22" s="67">
        <v>54094</v>
      </c>
      <c r="H22" s="67">
        <v>43514</v>
      </c>
      <c r="I22" s="67">
        <v>46099</v>
      </c>
      <c r="J22" s="67">
        <v>79315</v>
      </c>
      <c r="K22" s="67">
        <v>24883</v>
      </c>
      <c r="L22" s="67">
        <v>22883</v>
      </c>
      <c r="M22" s="67">
        <v>55820</v>
      </c>
      <c r="N22" s="67">
        <v>55830</v>
      </c>
      <c r="O22" s="68">
        <f t="shared" si="2"/>
        <v>669901</v>
      </c>
      <c r="P22" s="69"/>
      <c r="Q22"/>
      <c r="R22"/>
    </row>
    <row r="23" spans="1:18" ht="17.25" customHeight="1">
      <c r="A23" s="12" t="s">
        <v>23</v>
      </c>
      <c r="B23" s="13">
        <v>3843</v>
      </c>
      <c r="C23" s="13">
        <v>4447</v>
      </c>
      <c r="D23" s="13">
        <v>4707</v>
      </c>
      <c r="E23" s="13">
        <v>867</v>
      </c>
      <c r="F23" s="13">
        <v>1509</v>
      </c>
      <c r="G23" s="13">
        <v>2790</v>
      </c>
      <c r="H23" s="13">
        <v>2069</v>
      </c>
      <c r="I23" s="13">
        <v>1765</v>
      </c>
      <c r="J23" s="13">
        <v>3281</v>
      </c>
      <c r="K23" s="13">
        <v>885</v>
      </c>
      <c r="L23" s="13">
        <v>899</v>
      </c>
      <c r="M23" s="13">
        <v>1662</v>
      </c>
      <c r="N23" s="13">
        <v>3738</v>
      </c>
      <c r="O23" s="11">
        <f t="shared" si="2"/>
        <v>32462</v>
      </c>
      <c r="P23"/>
      <c r="Q23"/>
      <c r="R23"/>
    </row>
    <row r="24" spans="1:18" ht="17.25" customHeight="1">
      <c r="A24" s="16" t="s">
        <v>24</v>
      </c>
      <c r="B24" s="13">
        <f>+B25+B26</f>
        <v>108827</v>
      </c>
      <c r="C24" s="13">
        <f aca="true" t="shared" si="7" ref="C24:N24">+C25+C26</f>
        <v>157946</v>
      </c>
      <c r="D24" s="13">
        <f t="shared" si="7"/>
        <v>168783</v>
      </c>
      <c r="E24" s="13">
        <f>+E25+E26</f>
        <v>27923</v>
      </c>
      <c r="F24" s="13">
        <f>+F25+F26</f>
        <v>73176</v>
      </c>
      <c r="G24" s="13">
        <f t="shared" si="7"/>
        <v>101568</v>
      </c>
      <c r="H24" s="13">
        <f t="shared" si="7"/>
        <v>65268</v>
      </c>
      <c r="I24" s="13">
        <f t="shared" si="7"/>
        <v>49307</v>
      </c>
      <c r="J24" s="13">
        <f t="shared" si="7"/>
        <v>67741</v>
      </c>
      <c r="K24" s="13">
        <f t="shared" si="7"/>
        <v>18958</v>
      </c>
      <c r="L24" s="13">
        <f t="shared" si="7"/>
        <v>21391</v>
      </c>
      <c r="M24" s="13">
        <f t="shared" si="7"/>
        <v>47373</v>
      </c>
      <c r="N24" s="13">
        <f t="shared" si="7"/>
        <v>82412</v>
      </c>
      <c r="O24" s="11">
        <f t="shared" si="2"/>
        <v>990673</v>
      </c>
      <c r="P24" s="45"/>
      <c r="Q24"/>
      <c r="R24"/>
    </row>
    <row r="25" spans="1:18" ht="17.25" customHeight="1">
      <c r="A25" s="12" t="s">
        <v>37</v>
      </c>
      <c r="B25" s="13">
        <v>78048</v>
      </c>
      <c r="C25" s="13">
        <v>115538</v>
      </c>
      <c r="D25" s="13">
        <v>124513</v>
      </c>
      <c r="E25" s="13">
        <v>22163</v>
      </c>
      <c r="F25" s="13">
        <v>51715</v>
      </c>
      <c r="G25" s="13">
        <v>76920</v>
      </c>
      <c r="H25" s="13">
        <v>48063</v>
      </c>
      <c r="I25" s="13">
        <v>36240</v>
      </c>
      <c r="J25" s="13">
        <v>50651</v>
      </c>
      <c r="K25" s="13">
        <v>14579</v>
      </c>
      <c r="L25" s="13">
        <v>16947</v>
      </c>
      <c r="M25" s="13">
        <v>33872</v>
      </c>
      <c r="N25" s="13">
        <v>61748</v>
      </c>
      <c r="O25" s="11">
        <f t="shared" si="2"/>
        <v>730997</v>
      </c>
      <c r="P25" s="44"/>
      <c r="Q25"/>
      <c r="R25"/>
    </row>
    <row r="26" spans="1:18" ht="17.25" customHeight="1">
      <c r="A26" s="12" t="s">
        <v>38</v>
      </c>
      <c r="B26" s="13">
        <v>30779</v>
      </c>
      <c r="C26" s="13">
        <v>42408</v>
      </c>
      <c r="D26" s="13">
        <v>44270</v>
      </c>
      <c r="E26" s="13">
        <v>5760</v>
      </c>
      <c r="F26" s="13">
        <v>21461</v>
      </c>
      <c r="G26" s="13">
        <v>24648</v>
      </c>
      <c r="H26" s="13">
        <v>17205</v>
      </c>
      <c r="I26" s="13">
        <v>13067</v>
      </c>
      <c r="J26" s="13">
        <v>17090</v>
      </c>
      <c r="K26" s="13">
        <v>4379</v>
      </c>
      <c r="L26" s="13">
        <v>4444</v>
      </c>
      <c r="M26" s="13">
        <v>13501</v>
      </c>
      <c r="N26" s="13">
        <v>20664</v>
      </c>
      <c r="O26" s="11">
        <f t="shared" si="2"/>
        <v>259676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6063</v>
      </c>
      <c r="O27" s="11">
        <f t="shared" si="2"/>
        <v>6063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50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50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17838.87</v>
      </c>
      <c r="O37" s="23">
        <f>SUM(B37:N37)</f>
        <v>17838.87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0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1876858.9</v>
      </c>
      <c r="C49" s="22">
        <f aca="true" t="shared" si="11" ref="C49:N49">+C50+C62</f>
        <v>2734010.11</v>
      </c>
      <c r="D49" s="22">
        <f t="shared" si="11"/>
        <v>2963954.3499999996</v>
      </c>
      <c r="E49" s="22">
        <f t="shared" si="11"/>
        <v>612825.4</v>
      </c>
      <c r="F49" s="22">
        <f t="shared" si="11"/>
        <v>1064864.76</v>
      </c>
      <c r="G49" s="22">
        <f t="shared" si="11"/>
        <v>1684218.41</v>
      </c>
      <c r="H49" s="22">
        <f t="shared" si="11"/>
        <v>1330976.4600000002</v>
      </c>
      <c r="I49" s="22">
        <f>+I50+I62</f>
        <v>1037501.0900000001</v>
      </c>
      <c r="J49" s="22">
        <f t="shared" si="11"/>
        <v>1421992.42</v>
      </c>
      <c r="K49" s="22">
        <f>+K50+K62</f>
        <v>474403.07999999996</v>
      </c>
      <c r="L49" s="22">
        <f>+L50+L62</f>
        <v>430812.81</v>
      </c>
      <c r="M49" s="22">
        <f>+M50+M62</f>
        <v>898404.49</v>
      </c>
      <c r="N49" s="22">
        <f t="shared" si="11"/>
        <v>1708809.08</v>
      </c>
      <c r="O49" s="22">
        <f>SUM(B49:N49)</f>
        <v>18239631.36</v>
      </c>
      <c r="P49"/>
      <c r="Q49"/>
      <c r="R49"/>
    </row>
    <row r="50" spans="1:18" ht="17.25" customHeight="1">
      <c r="A50" s="16" t="s">
        <v>57</v>
      </c>
      <c r="B50" s="23">
        <f>SUM(B51:B61)</f>
        <v>1860125.42</v>
      </c>
      <c r="C50" s="23">
        <f aca="true" t="shared" si="12" ref="C50:N50">SUM(C51:C61)</f>
        <v>2710855.85</v>
      </c>
      <c r="D50" s="23">
        <f t="shared" si="12"/>
        <v>2950192.09</v>
      </c>
      <c r="E50" s="23">
        <f t="shared" si="12"/>
        <v>612825.4</v>
      </c>
      <c r="F50" s="23">
        <f t="shared" si="12"/>
        <v>1051373.72</v>
      </c>
      <c r="G50" s="23">
        <f t="shared" si="12"/>
        <v>1661110.47</v>
      </c>
      <c r="H50" s="23">
        <f t="shared" si="12"/>
        <v>1330976.4600000002</v>
      </c>
      <c r="I50" s="23">
        <f>SUM(I51:I61)</f>
        <v>1026842.56</v>
      </c>
      <c r="J50" s="23">
        <f t="shared" si="12"/>
        <v>1411544.02</v>
      </c>
      <c r="K50" s="23">
        <f>SUM(K51:K61)</f>
        <v>472890.27999999997</v>
      </c>
      <c r="L50" s="23">
        <f>SUM(L51:L61)</f>
        <v>422973.24</v>
      </c>
      <c r="M50" s="23">
        <f>SUM(M51:M61)</f>
        <v>896939.75</v>
      </c>
      <c r="N50" s="23">
        <f t="shared" si="12"/>
        <v>1692749.1800000002</v>
      </c>
      <c r="O50" s="23">
        <f>SUM(B50:N50)</f>
        <v>18101398.44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1813023.31</v>
      </c>
      <c r="C51" s="23">
        <f t="shared" si="13"/>
        <v>2642512.07</v>
      </c>
      <c r="D51" s="23">
        <f t="shared" si="13"/>
        <v>2943806.33</v>
      </c>
      <c r="E51" s="23">
        <f t="shared" si="13"/>
        <v>612825.4</v>
      </c>
      <c r="F51" s="23">
        <f t="shared" si="13"/>
        <v>1023166.77</v>
      </c>
      <c r="G51" s="23">
        <f t="shared" si="13"/>
        <v>1657665.07</v>
      </c>
      <c r="H51" s="23">
        <f t="shared" si="13"/>
        <v>1321721.75</v>
      </c>
      <c r="I51" s="23">
        <f t="shared" si="13"/>
        <v>1023465.64</v>
      </c>
      <c r="J51" s="23">
        <f t="shared" si="13"/>
        <v>1408937.5</v>
      </c>
      <c r="K51" s="23">
        <f t="shared" si="13"/>
        <v>471546.36</v>
      </c>
      <c r="L51" s="23">
        <f t="shared" si="13"/>
        <v>421749.16</v>
      </c>
      <c r="M51" s="23">
        <f t="shared" si="13"/>
        <v>894684.19</v>
      </c>
      <c r="N51" s="23">
        <f t="shared" si="13"/>
        <v>1630859.03</v>
      </c>
      <c r="O51" s="23">
        <f>SUM(B51:N51)</f>
        <v>17865962.580000002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17838.87</v>
      </c>
      <c r="O55" s="23">
        <f aca="true" t="shared" si="14" ref="O55:O60">SUM(B55:N55)</f>
        <v>17838.87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7350.11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7350.11</v>
      </c>
      <c r="P59"/>
      <c r="Q59"/>
      <c r="R59"/>
    </row>
    <row r="60" spans="1:18" ht="17.25" customHeight="1">
      <c r="A60" s="12" t="s">
        <v>66</v>
      </c>
      <c r="B60" s="36">
        <v>43010.43</v>
      </c>
      <c r="C60" s="36">
        <v>62570.06</v>
      </c>
      <c r="D60" s="19">
        <v>0</v>
      </c>
      <c r="E60" s="19">
        <v>0</v>
      </c>
      <c r="F60" s="36">
        <v>25989.91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6">
        <v>40336.24</v>
      </c>
      <c r="O60" s="23">
        <f t="shared" si="14"/>
        <v>171906.63999999998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16733.48</v>
      </c>
      <c r="C62" s="36">
        <v>23154.26</v>
      </c>
      <c r="D62" s="36">
        <v>13762.26</v>
      </c>
      <c r="E62" s="19">
        <v>0</v>
      </c>
      <c r="F62" s="36">
        <v>13491.04</v>
      </c>
      <c r="G62" s="36">
        <v>23107.94</v>
      </c>
      <c r="H62" s="36">
        <v>0</v>
      </c>
      <c r="I62" s="36">
        <v>10658.53</v>
      </c>
      <c r="J62" s="36">
        <v>10448.4</v>
      </c>
      <c r="K62" s="36">
        <v>1512.8</v>
      </c>
      <c r="L62" s="36">
        <v>7839.57</v>
      </c>
      <c r="M62" s="36">
        <v>1464.74</v>
      </c>
      <c r="N62" s="36">
        <v>16059.9</v>
      </c>
      <c r="O62" s="36">
        <f>SUM(B62:N62)</f>
        <v>138232.92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-220278.66999999998</v>
      </c>
      <c r="C66" s="35">
        <f t="shared" si="15"/>
        <v>-248722.58</v>
      </c>
      <c r="D66" s="35">
        <f t="shared" si="15"/>
        <v>-228457.57</v>
      </c>
      <c r="E66" s="35">
        <f t="shared" si="15"/>
        <v>-101937.97</v>
      </c>
      <c r="F66" s="35">
        <f t="shared" si="15"/>
        <v>-77555.1</v>
      </c>
      <c r="G66" s="35">
        <f t="shared" si="15"/>
        <v>-241310.53999999998</v>
      </c>
      <c r="H66" s="35">
        <f t="shared" si="15"/>
        <v>-109345.03</v>
      </c>
      <c r="I66" s="35">
        <f t="shared" si="15"/>
        <v>-123555.86</v>
      </c>
      <c r="J66" s="35">
        <f t="shared" si="15"/>
        <v>-122529.25999999998</v>
      </c>
      <c r="K66" s="35">
        <f t="shared" si="15"/>
        <v>-40939.89</v>
      </c>
      <c r="L66" s="35">
        <f t="shared" si="15"/>
        <v>-50712.259999999995</v>
      </c>
      <c r="M66" s="35">
        <f t="shared" si="15"/>
        <v>-66047.11</v>
      </c>
      <c r="N66" s="35">
        <f t="shared" si="15"/>
        <v>-196796</v>
      </c>
      <c r="O66" s="35">
        <f aca="true" t="shared" si="16" ref="O66:O74">SUM(B66:N66)</f>
        <v>-1828187.84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-205042.16999999998</v>
      </c>
      <c r="C67" s="35">
        <f t="shared" si="17"/>
        <v>-226584.05</v>
      </c>
      <c r="D67" s="35">
        <f t="shared" si="17"/>
        <v>-205290.93000000002</v>
      </c>
      <c r="E67" s="35">
        <f t="shared" si="17"/>
        <v>-33896.9</v>
      </c>
      <c r="F67" s="35">
        <f t="shared" si="17"/>
        <v>-66121.1</v>
      </c>
      <c r="G67" s="35">
        <f t="shared" si="17"/>
        <v>-226110.03999999998</v>
      </c>
      <c r="H67" s="35">
        <f t="shared" si="17"/>
        <v>-98027.1</v>
      </c>
      <c r="I67" s="35">
        <f t="shared" si="17"/>
        <v>-114302.36</v>
      </c>
      <c r="J67" s="35">
        <f t="shared" si="17"/>
        <v>-109323.25999999998</v>
      </c>
      <c r="K67" s="35">
        <f t="shared" si="17"/>
        <v>-36599.89</v>
      </c>
      <c r="L67" s="35">
        <f t="shared" si="17"/>
        <v>-46372.259999999995</v>
      </c>
      <c r="M67" s="35">
        <f t="shared" si="17"/>
        <v>-57227.61</v>
      </c>
      <c r="N67" s="35">
        <f t="shared" si="17"/>
        <v>-181761</v>
      </c>
      <c r="O67" s="35">
        <f t="shared" si="16"/>
        <v>-1606658.6700000002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-156287.8</v>
      </c>
      <c r="C68" s="58">
        <f aca="true" t="shared" si="18" ref="C68:N68">-ROUND(C9*$D$3,2)</f>
        <v>-216100.8</v>
      </c>
      <c r="D68" s="58">
        <f t="shared" si="18"/>
        <v>-182406</v>
      </c>
      <c r="E68" s="58">
        <f t="shared" si="18"/>
        <v>-33896.9</v>
      </c>
      <c r="F68" s="58">
        <f t="shared" si="18"/>
        <v>-66121.1</v>
      </c>
      <c r="G68" s="58">
        <f t="shared" si="18"/>
        <v>-134409.4</v>
      </c>
      <c r="H68" s="58">
        <f>-ROUND((H9+H29)*$D$3,2)</f>
        <v>-98027.1</v>
      </c>
      <c r="I68" s="58">
        <f t="shared" si="18"/>
        <v>-49931.6</v>
      </c>
      <c r="J68" s="58">
        <f t="shared" si="18"/>
        <v>-83738.2</v>
      </c>
      <c r="K68" s="58">
        <f t="shared" si="18"/>
        <v>-28706.8</v>
      </c>
      <c r="L68" s="58">
        <f t="shared" si="18"/>
        <v>-35212.7</v>
      </c>
      <c r="M68" s="58">
        <f t="shared" si="18"/>
        <v>-40832.8</v>
      </c>
      <c r="N68" s="58">
        <f t="shared" si="18"/>
        <v>-181761</v>
      </c>
      <c r="O68" s="58">
        <f t="shared" si="16"/>
        <v>-1307432.2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35">
        <v>-189.2</v>
      </c>
      <c r="C70" s="35">
        <v>-116.1</v>
      </c>
      <c r="D70" s="35">
        <v>-124.7</v>
      </c>
      <c r="E70" s="19">
        <v>0</v>
      </c>
      <c r="F70" s="19">
        <v>0</v>
      </c>
      <c r="G70" s="35">
        <v>-270.9</v>
      </c>
      <c r="H70" s="19">
        <v>0</v>
      </c>
      <c r="I70" s="35">
        <v>-258</v>
      </c>
      <c r="J70" s="35">
        <v>-77.51</v>
      </c>
      <c r="K70" s="19">
        <v>-23.91</v>
      </c>
      <c r="L70" s="19">
        <v>-33.81</v>
      </c>
      <c r="M70" s="19">
        <v>-49.67</v>
      </c>
      <c r="N70" s="19">
        <v>0</v>
      </c>
      <c r="O70" s="35">
        <f t="shared" si="16"/>
        <v>-1143.8</v>
      </c>
      <c r="P70"/>
      <c r="Q70"/>
      <c r="R70"/>
    </row>
    <row r="71" spans="1:18" ht="18.75" customHeight="1">
      <c r="A71" s="12" t="s">
        <v>73</v>
      </c>
      <c r="B71" s="35">
        <v>-14581.3</v>
      </c>
      <c r="C71" s="35">
        <v>-3745.3</v>
      </c>
      <c r="D71" s="35">
        <v>-5048.2</v>
      </c>
      <c r="E71" s="19">
        <v>0</v>
      </c>
      <c r="F71" s="19">
        <v>0</v>
      </c>
      <c r="G71" s="35">
        <v>-7400.3</v>
      </c>
      <c r="H71" s="19">
        <v>0</v>
      </c>
      <c r="I71" s="35">
        <v>-6041.5</v>
      </c>
      <c r="J71" s="35">
        <v>-2296.48</v>
      </c>
      <c r="K71" s="19">
        <v>-708.47</v>
      </c>
      <c r="L71" s="19">
        <v>-1001.67</v>
      </c>
      <c r="M71" s="19">
        <v>-1471.58</v>
      </c>
      <c r="N71" s="19">
        <v>0</v>
      </c>
      <c r="O71" s="35">
        <f t="shared" si="16"/>
        <v>-42294.8</v>
      </c>
      <c r="P71"/>
      <c r="Q71"/>
      <c r="R71"/>
    </row>
    <row r="72" spans="1:18" ht="18.75" customHeight="1">
      <c r="A72" s="12" t="s">
        <v>74</v>
      </c>
      <c r="B72" s="35">
        <v>-33983.87</v>
      </c>
      <c r="C72" s="35">
        <v>-6621.85</v>
      </c>
      <c r="D72" s="35">
        <v>-17712.03</v>
      </c>
      <c r="E72" s="19">
        <v>0</v>
      </c>
      <c r="F72" s="19">
        <v>0</v>
      </c>
      <c r="G72" s="35">
        <v>-84029.44</v>
      </c>
      <c r="H72" s="19">
        <v>0</v>
      </c>
      <c r="I72" s="35">
        <v>-58071.26</v>
      </c>
      <c r="J72" s="35">
        <v>-23211.07</v>
      </c>
      <c r="K72" s="19">
        <v>-7160.71</v>
      </c>
      <c r="L72" s="19">
        <v>-10124.08</v>
      </c>
      <c r="M72" s="19">
        <v>-14873.56</v>
      </c>
      <c r="N72" s="19">
        <v>0</v>
      </c>
      <c r="O72" s="35">
        <f t="shared" si="16"/>
        <v>-255787.87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-15236.5</v>
      </c>
      <c r="C74" s="58">
        <f t="shared" si="19"/>
        <v>-22138.53</v>
      </c>
      <c r="D74" s="35">
        <f t="shared" si="19"/>
        <v>-23166.64</v>
      </c>
      <c r="E74" s="35">
        <f t="shared" si="19"/>
        <v>-68041.07</v>
      </c>
      <c r="F74" s="35">
        <f t="shared" si="19"/>
        <v>-11434</v>
      </c>
      <c r="G74" s="35">
        <f t="shared" si="19"/>
        <v>-15200.5</v>
      </c>
      <c r="H74" s="35">
        <f t="shared" si="19"/>
        <v>-11317.93</v>
      </c>
      <c r="I74" s="35">
        <f t="shared" si="19"/>
        <v>-9253.5</v>
      </c>
      <c r="J74" s="35">
        <f t="shared" si="19"/>
        <v>-13206</v>
      </c>
      <c r="K74" s="35">
        <f t="shared" si="19"/>
        <v>-4340</v>
      </c>
      <c r="L74" s="35">
        <f t="shared" si="19"/>
        <v>-4340</v>
      </c>
      <c r="M74" s="35">
        <f t="shared" si="19"/>
        <v>-8819.5</v>
      </c>
      <c r="N74" s="58">
        <f t="shared" si="19"/>
        <v>-15035</v>
      </c>
      <c r="O74" s="58">
        <f t="shared" si="16"/>
        <v>-221529.16999999998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-1182.14</v>
      </c>
      <c r="E77" s="35">
        <v>-2755.57</v>
      </c>
      <c r="F77" s="35">
        <v>0</v>
      </c>
      <c r="G77" s="19">
        <v>0</v>
      </c>
      <c r="H77" s="35">
        <v>-421.43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-4359.14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81</v>
      </c>
      <c r="B79" s="35">
        <v>-15236.5</v>
      </c>
      <c r="C79" s="35">
        <v>-22118.5</v>
      </c>
      <c r="D79" s="35">
        <v>-20909.5</v>
      </c>
      <c r="E79" s="35">
        <v>-5285.5</v>
      </c>
      <c r="F79" s="35">
        <v>-10896.5</v>
      </c>
      <c r="G79" s="35">
        <v>-14663</v>
      </c>
      <c r="H79" s="35">
        <v>-10896.5</v>
      </c>
      <c r="I79" s="35">
        <v>-9253.5</v>
      </c>
      <c r="J79" s="35">
        <v>-13206</v>
      </c>
      <c r="K79" s="35">
        <v>-4340</v>
      </c>
      <c r="L79" s="35">
        <v>-4340</v>
      </c>
      <c r="M79" s="35">
        <v>-8819.5</v>
      </c>
      <c r="N79" s="35">
        <v>-15035</v>
      </c>
      <c r="O79" s="58">
        <f>SUM(B79:N79)</f>
        <v>-155000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aca="true" t="shared" si="20" ref="O81:O88">SUM(B82:N82)</f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1656580.23</v>
      </c>
      <c r="C114" s="24">
        <f t="shared" si="23"/>
        <v>2485287.5300000003</v>
      </c>
      <c r="D114" s="24">
        <f t="shared" si="23"/>
        <v>2735496.7799999993</v>
      </c>
      <c r="E114" s="24">
        <f t="shared" si="23"/>
        <v>510887.43</v>
      </c>
      <c r="F114" s="24">
        <f t="shared" si="23"/>
        <v>987309.66</v>
      </c>
      <c r="G114" s="24">
        <f t="shared" si="23"/>
        <v>1442907.8699999999</v>
      </c>
      <c r="H114" s="24">
        <f aca="true" t="shared" si="24" ref="H114:M114">+H115+H116</f>
        <v>1221631.4300000002</v>
      </c>
      <c r="I114" s="24">
        <f t="shared" si="24"/>
        <v>913945.2300000001</v>
      </c>
      <c r="J114" s="24">
        <f t="shared" si="24"/>
        <v>1299463.16</v>
      </c>
      <c r="K114" s="24">
        <f t="shared" si="24"/>
        <v>433463.18999999994</v>
      </c>
      <c r="L114" s="24">
        <f t="shared" si="24"/>
        <v>380100.55</v>
      </c>
      <c r="M114" s="24">
        <f t="shared" si="24"/>
        <v>832357.38</v>
      </c>
      <c r="N114" s="24">
        <f>+N115+N116</f>
        <v>1512013.08</v>
      </c>
      <c r="O114" s="42">
        <f t="shared" si="22"/>
        <v>16411443.52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1639846.75</v>
      </c>
      <c r="C115" s="24">
        <f t="shared" si="25"/>
        <v>2462133.2700000005</v>
      </c>
      <c r="D115" s="24">
        <f t="shared" si="25"/>
        <v>2721734.5199999996</v>
      </c>
      <c r="E115" s="24">
        <f t="shared" si="25"/>
        <v>510887.43</v>
      </c>
      <c r="F115" s="24">
        <f t="shared" si="25"/>
        <v>973818.62</v>
      </c>
      <c r="G115" s="24">
        <f t="shared" si="25"/>
        <v>1419799.93</v>
      </c>
      <c r="H115" s="24">
        <f aca="true" t="shared" si="26" ref="H115:M115">+H50+H67+H74+H111</f>
        <v>1221631.4300000002</v>
      </c>
      <c r="I115" s="24">
        <f t="shared" si="26"/>
        <v>903286.7000000001</v>
      </c>
      <c r="J115" s="24">
        <f t="shared" si="26"/>
        <v>1289014.76</v>
      </c>
      <c r="K115" s="24">
        <f t="shared" si="26"/>
        <v>431950.38999999996</v>
      </c>
      <c r="L115" s="24">
        <f t="shared" si="26"/>
        <v>372260.98</v>
      </c>
      <c r="M115" s="24">
        <f t="shared" si="26"/>
        <v>830892.64</v>
      </c>
      <c r="N115" s="24">
        <f>+N50+N67+N74+N111</f>
        <v>1495953.1800000002</v>
      </c>
      <c r="O115" s="42">
        <f t="shared" si="22"/>
        <v>16273210.6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16733.48</v>
      </c>
      <c r="C116" s="24">
        <f t="shared" si="27"/>
        <v>23154.26</v>
      </c>
      <c r="D116" s="24">
        <f t="shared" si="27"/>
        <v>13762.26</v>
      </c>
      <c r="E116" s="24">
        <f t="shared" si="27"/>
        <v>0</v>
      </c>
      <c r="F116" s="24">
        <f t="shared" si="27"/>
        <v>13491.04</v>
      </c>
      <c r="G116" s="24">
        <f t="shared" si="27"/>
        <v>23107.94</v>
      </c>
      <c r="H116" s="24">
        <f aca="true" t="shared" si="28" ref="H116:M116">IF(+H62+H112+H117&lt;0,0,(H62+H112+H117))</f>
        <v>0</v>
      </c>
      <c r="I116" s="24">
        <f t="shared" si="28"/>
        <v>10658.53</v>
      </c>
      <c r="J116" s="24">
        <f t="shared" si="28"/>
        <v>10448.4</v>
      </c>
      <c r="K116" s="24">
        <f t="shared" si="28"/>
        <v>1512.8</v>
      </c>
      <c r="L116" s="24">
        <f t="shared" si="28"/>
        <v>7839.57</v>
      </c>
      <c r="M116" s="24">
        <f t="shared" si="28"/>
        <v>1464.74</v>
      </c>
      <c r="N116" s="24">
        <f>IF(+N62+N112+N117&lt;0,0,(N62+N112+N117))</f>
        <v>16059.9</v>
      </c>
      <c r="O116" s="42">
        <f t="shared" si="22"/>
        <v>138232.92</v>
      </c>
      <c r="P116" s="65"/>
    </row>
    <row r="117" spans="1:17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31">
        <f t="shared" si="22"/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SUM(O123:O148)</f>
        <v>16411443.530000001</v>
      </c>
      <c r="P122" s="46"/>
    </row>
    <row r="123" spans="1:15" ht="18.75" customHeight="1">
      <c r="A123" s="26" t="s">
        <v>120</v>
      </c>
      <c r="B123" s="27">
        <v>205670.31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9" ref="O123:O143">SUM(B123:N123)</f>
        <v>205670.31</v>
      </c>
    </row>
    <row r="124" spans="1:15" ht="18.75" customHeight="1">
      <c r="A124" s="26" t="s">
        <v>121</v>
      </c>
      <c r="B124" s="27">
        <v>1450909.91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9"/>
        <v>1450909.91</v>
      </c>
    </row>
    <row r="125" spans="1:15" ht="18.75" customHeight="1">
      <c r="A125" s="26" t="s">
        <v>122</v>
      </c>
      <c r="B125" s="38">
        <v>0</v>
      </c>
      <c r="C125" s="27">
        <v>2485287.53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9"/>
        <v>2485287.53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2735496.79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9"/>
        <v>2735496.79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1442907.87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9"/>
        <v>1442907.87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530087.7</v>
      </c>
      <c r="O139" s="39">
        <f t="shared" si="29"/>
        <v>530087.7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981925.39</v>
      </c>
      <c r="O140" s="39">
        <f t="shared" si="29"/>
        <v>981925.39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510887.43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9"/>
        <v>510887.43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987309.65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9"/>
        <v>987309.65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1221631.43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9"/>
        <v>1221631.43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913945.23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>SUM(B144:N144)</f>
        <v>913945.23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1299463.16</v>
      </c>
      <c r="K145" s="38">
        <v>0</v>
      </c>
      <c r="L145" s="38">
        <v>0</v>
      </c>
      <c r="M145" s="38">
        <v>0</v>
      </c>
      <c r="N145" s="38">
        <v>0</v>
      </c>
      <c r="O145" s="39">
        <f>SUM(B145:N145)</f>
        <v>1299463.16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433463.19</v>
      </c>
      <c r="L146" s="38">
        <v>0</v>
      </c>
      <c r="M146" s="38">
        <v>0</v>
      </c>
      <c r="N146" s="38">
        <v>0</v>
      </c>
      <c r="O146" s="39">
        <f>SUM(B146:N146)</f>
        <v>433463.19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380100.55</v>
      </c>
      <c r="M147" s="38">
        <v>0</v>
      </c>
      <c r="N147" s="38">
        <v>0</v>
      </c>
      <c r="O147" s="39">
        <f>SUM(B147:N147)</f>
        <v>380100.55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/>
      <c r="M148" s="76">
        <v>832357.39</v>
      </c>
      <c r="N148" s="75">
        <v>0</v>
      </c>
      <c r="O148" s="40">
        <f>SUM(B148:N148)</f>
        <v>832357.39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2019-02-20T17:41:31Z</dcterms:modified>
  <cp:category/>
  <cp:version/>
  <cp:contentType/>
  <cp:contentStatus/>
</cp:coreProperties>
</file>