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<sst xmlns="http://schemas.openxmlformats.org/spreadsheetml/2006/main" count="161" uniqueCount="156">
  <si>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</si>
  <si>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</si>
  <si>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</si>
  <si>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</si>
  <si>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</si>
  <si>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</si>
  <si>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</si>
  <si>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</si>
  <si>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</si>
  <si>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</si>
  <si>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</si>
  <si>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</si>
  <si>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</si>
  <si>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</si>
  <si>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</si>
  <si>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</si>
  <si>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</si>
  <si>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</si>
  <si>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</si>
  <si>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</si>
  <si>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</si>
  <si>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</si>
  <si>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</si>
  <si>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</si>
  <si>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</si>
  <si>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</si>
  <si>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</si>
  <si>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</si>
  <si>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</si>
  <si>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</si>
  <si>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</si>
  <si>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</si>
  <si>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</si>
  <si>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</si>
  <si>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</si>
  <si>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</si>
  <si>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</si>
  <si>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</si>
  <si>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</si>
  <si>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</si>
  <si>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</si>
  <si>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</si>
  <si>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</si>
  <si>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</si>
  <si>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</si>
  <si>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</si>
  <si>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</si>
  <si>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</si>
  <si>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</si>
  <si>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</si>
  <si>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</si>
  <si>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</si>
  <si>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</si>
  <si>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</si>
  <si>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</si>
  <si>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</si>
  <si>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</si>
  <si>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</si>
  <si>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</si>
  <si>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</si>
  <si>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</si>
  <si>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</si>
  <si>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</si>
  <si>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</si>
  <si>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</si>
  <si>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</si>
  <si>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</si>
  <si>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</si>
  <si>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</si>
  <si>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</si>
  <si>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</si>
  <si>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</si>
  <si>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</si>
  <si>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</si>
  <si>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</si>
  <si>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</si>
  <si>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</si>
  <si>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</si>
  <si>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</si>
  <si>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</si>
  <si>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</si>
  <si>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</si>
  <si>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</si>
  <si>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</si>
  <si>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</si>
  <si>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</si>
  <si>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</si>
  <si>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</si>
  <si>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</si>
  <si>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</si>
  <si>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</si>
  <si>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</si>
  <si>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</si>
  <si>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</si>
  <si>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</si>
  <si>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</si>
  <si>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</si>
  <si>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</si>
  <si>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</si>
  <si>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</si>
  <si>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</si>
  <si>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</si>
  <si>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</si>
  <si>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</si>
  <si>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</si>
  <si>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</si>
  <si>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</si>
  <si>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</si>
  <si>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</si>
  <si>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</si>
  <si>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</si>
  <si>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</si>
  <si>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</si>
  <si>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</si>
  <si>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</si>
  <si>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</si>
  <si>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</si>
  <si>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</si>
  <si>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</si>
  <si>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</si>
  <si>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</si>
  <si>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</si>
  <si>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</si>
  <si>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</si>
  <si>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</si>
  <si>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</si>
  <si>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</si>
  <si>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</si>
  <si>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</si>
  <si>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</si>
  <si>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</si>
  <si>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</si>
  <si>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</si>
  <si>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</si>
  <si>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</si>
  <si>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</si>
  <si>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</si>
  <si>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</si>
  <si>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</si>
  <si>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</si>
  <si>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</si>
  <si>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</si>
  <si>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</si>
  <si>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</si>
  <si>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</si>
  <si>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</si>
  <si>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</si>
  <si>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</si>
  <si>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</si>
  <si>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</si>
  <si>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</si>
  <si>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</si>
  <si>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</si>
  <si>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</si>
  <si>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</si>
  <si>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11/02/19 - VENCIMENTO 18/02/19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</si>
</sst>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13</v>
      </c>
    </row>
    <row r="5" spans="1:15" ht="38.25">
      <c r="A5" s="79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25</v>
      </c>
      <c r="B7" s="9">
        <f aca="true" t="shared" si="0" ref="B7:O7">+B8+B20+B24+B27</f>
        <v>574574</v>
      </c>
      <c r="C7" s="9">
        <f t="shared" si="0"/>
        <v>747344</v>
      </c>
      <c r="D7" s="9">
        <f t="shared" si="0"/>
        <v>764715</v>
      </c>
      <c r="E7" s="9">
        <f>+E8+E20+E24+E27</f>
        <v>116582</v>
      </c>
      <c r="F7" s="9">
        <f>+F8+F20+F24+F27</f>
        <v>312944</v>
      </c>
      <c r="G7" s="9">
        <f t="shared" si="0"/>
        <v>491599</v>
      </c>
      <c r="H7" s="9">
        <f t="shared" si="0"/>
        <v>358322</v>
      </c>
      <c r="I7" s="9">
        <f t="shared" si="0"/>
        <v>299519</v>
      </c>
      <c r="J7" s="9">
        <f t="shared" si="0"/>
        <v>484657</v>
      </c>
      <c r="K7" s="9">
        <f t="shared" si="0"/>
        <v>150902</v>
      </c>
      <c r="L7" s="9">
        <f t="shared" si="0"/>
        <v>148559</v>
      </c>
      <c r="M7" s="9">
        <f t="shared" si="0"/>
        <v>319923</v>
      </c>
      <c r="N7" s="9">
        <f t="shared" si="0"/>
        <v>493116</v>
      </c>
      <c r="O7" s="9">
        <f t="shared" si="0"/>
        <v>5262756</v>
      </c>
      <c r="P7" s="44"/>
      <c r="Q7"/>
      <c r="R7"/>
    </row>
    <row r="8" spans="1:18" ht="17.25" customHeight="1">
      <c r="A8" s="10" t="s">
        <v>36</v>
      </c>
      <c r="B8" s="11">
        <f>B9+B12+B16</f>
        <v>294766</v>
      </c>
      <c r="C8" s="11">
        <f aca="true" t="shared" si="1" ref="C8:N8">C9+C12+C16</f>
        <v>393962</v>
      </c>
      <c r="D8" s="11">
        <f t="shared" si="1"/>
        <v>373504</v>
      </c>
      <c r="E8" s="11">
        <f>E9+E12+E16</f>
        <v>55589</v>
      </c>
      <c r="F8" s="11">
        <f>F9+F12+F16</f>
        <v>153315</v>
      </c>
      <c r="G8" s="11">
        <f t="shared" si="1"/>
        <v>258620</v>
      </c>
      <c r="H8" s="11">
        <f t="shared" si="1"/>
        <v>193831</v>
      </c>
      <c r="I8" s="11">
        <f t="shared" si="1"/>
        <v>137660</v>
      </c>
      <c r="J8" s="11">
        <f t="shared" si="1"/>
        <v>245101</v>
      </c>
      <c r="K8" s="11">
        <f t="shared" si="1"/>
        <v>80210</v>
      </c>
      <c r="L8" s="11">
        <f t="shared" si="1"/>
        <v>78144</v>
      </c>
      <c r="M8" s="11">
        <f t="shared" si="1"/>
        <v>152565</v>
      </c>
      <c r="N8" s="11">
        <f t="shared" si="1"/>
        <v>273012</v>
      </c>
      <c r="O8" s="11">
        <f aca="true" t="shared" si="2" ref="O8:O27">SUM(B8:N8)</f>
        <v>2690279</v>
      </c>
      <c r="P8"/>
      <c r="Q8"/>
      <c r="R8"/>
    </row>
    <row r="9" spans="1:18" ht="17.25" customHeight="1">
      <c r="A9" s="15" t="s">
        <v>14</v>
      </c>
      <c r="B9" s="13">
        <f>+B10+B11</f>
        <v>40804</v>
      </c>
      <c r="C9" s="13">
        <f aca="true" t="shared" si="3" ref="C9:N9">+C10+C11</f>
        <v>56075</v>
      </c>
      <c r="D9" s="13">
        <f t="shared" si="3"/>
        <v>50688</v>
      </c>
      <c r="E9" s="13">
        <f>+E10+E11</f>
        <v>8989</v>
      </c>
      <c r="F9" s="13">
        <f>+F10+F11</f>
        <v>18882</v>
      </c>
      <c r="G9" s="13">
        <f t="shared" si="3"/>
        <v>35179</v>
      </c>
      <c r="H9" s="13">
        <f t="shared" si="3"/>
        <v>25585</v>
      </c>
      <c r="I9" s="13">
        <f t="shared" si="3"/>
        <v>14321</v>
      </c>
      <c r="J9" s="13">
        <f t="shared" si="3"/>
        <v>22096</v>
      </c>
      <c r="K9" s="13">
        <f t="shared" si="3"/>
        <v>6994</v>
      </c>
      <c r="L9" s="13">
        <f t="shared" si="3"/>
        <v>8672</v>
      </c>
      <c r="M9" s="13">
        <f t="shared" si="3"/>
        <v>11290</v>
      </c>
      <c r="N9" s="13">
        <f t="shared" si="3"/>
        <v>45112</v>
      </c>
      <c r="O9" s="11">
        <f t="shared" si="2"/>
        <v>344687</v>
      </c>
      <c r="P9"/>
      <c r="Q9"/>
      <c r="R9"/>
    </row>
    <row r="10" spans="1:18" ht="17.25" customHeight="1">
      <c r="A10" s="29" t="s">
        <v>15</v>
      </c>
      <c r="B10" s="13">
        <v>40804</v>
      </c>
      <c r="C10" s="13">
        <v>56075</v>
      </c>
      <c r="D10" s="13">
        <v>50688</v>
      </c>
      <c r="E10" s="13">
        <v>8989</v>
      </c>
      <c r="F10" s="13">
        <v>18882</v>
      </c>
      <c r="G10" s="13">
        <v>35179</v>
      </c>
      <c r="H10" s="13">
        <v>25585</v>
      </c>
      <c r="I10" s="13">
        <v>14321</v>
      </c>
      <c r="J10" s="13">
        <v>22096</v>
      </c>
      <c r="K10" s="13">
        <v>6994</v>
      </c>
      <c r="L10" s="13">
        <v>8672</v>
      </c>
      <c r="M10" s="13">
        <v>11290</v>
      </c>
      <c r="N10" s="13">
        <v>45112</v>
      </c>
      <c r="O10" s="11">
        <f t="shared" si="2"/>
        <v>344687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242811</v>
      </c>
      <c r="C12" s="17">
        <f t="shared" si="4"/>
        <v>321864</v>
      </c>
      <c r="D12" s="17">
        <f t="shared" si="4"/>
        <v>308485</v>
      </c>
      <c r="E12" s="17">
        <f>SUM(E13:E15)</f>
        <v>44206</v>
      </c>
      <c r="F12" s="17">
        <f>SUM(F13:F15)</f>
        <v>128191</v>
      </c>
      <c r="G12" s="17">
        <f t="shared" si="4"/>
        <v>213696</v>
      </c>
      <c r="H12" s="17">
        <f t="shared" si="4"/>
        <v>160303</v>
      </c>
      <c r="I12" s="17">
        <f t="shared" si="4"/>
        <v>116688</v>
      </c>
      <c r="J12" s="17">
        <f t="shared" si="4"/>
        <v>211808</v>
      </c>
      <c r="K12" s="17">
        <f t="shared" si="4"/>
        <v>69097</v>
      </c>
      <c r="L12" s="17">
        <f t="shared" si="4"/>
        <v>66120</v>
      </c>
      <c r="M12" s="17">
        <f t="shared" si="4"/>
        <v>133370</v>
      </c>
      <c r="N12" s="17">
        <f t="shared" si="4"/>
        <v>217455</v>
      </c>
      <c r="O12" s="11">
        <f t="shared" si="2"/>
        <v>2234094</v>
      </c>
      <c r="P12"/>
      <c r="Q12"/>
      <c r="R12"/>
    </row>
    <row r="13" spans="1:18" s="61" customFormat="1" ht="17.25" customHeight="1">
      <c r="A13" s="66" t="s">
        <v>17</v>
      </c>
      <c r="B13" s="67">
        <v>117060</v>
      </c>
      <c r="C13" s="67">
        <v>164203</v>
      </c>
      <c r="D13" s="67">
        <v>161015</v>
      </c>
      <c r="E13" s="67">
        <v>24255</v>
      </c>
      <c r="F13" s="67">
        <v>67153</v>
      </c>
      <c r="G13" s="67">
        <v>107981</v>
      </c>
      <c r="H13" s="67">
        <v>77600</v>
      </c>
      <c r="I13" s="67">
        <v>60194</v>
      </c>
      <c r="J13" s="67">
        <v>99337</v>
      </c>
      <c r="K13" s="67">
        <v>32263</v>
      </c>
      <c r="L13" s="67">
        <v>31728</v>
      </c>
      <c r="M13" s="67">
        <v>65194</v>
      </c>
      <c r="N13" s="67">
        <v>103292</v>
      </c>
      <c r="O13" s="68">
        <f t="shared" si="2"/>
        <v>1111275</v>
      </c>
      <c r="P13" s="69"/>
      <c r="Q13" s="70"/>
      <c r="R13"/>
    </row>
    <row r="14" spans="1:18" s="61" customFormat="1" ht="17.25" customHeight="1">
      <c r="A14" s="66" t="s">
        <v>18</v>
      </c>
      <c r="B14" s="67">
        <v>117842</v>
      </c>
      <c r="C14" s="67">
        <v>146051</v>
      </c>
      <c r="D14" s="67">
        <v>137499</v>
      </c>
      <c r="E14" s="67">
        <v>17937</v>
      </c>
      <c r="F14" s="67">
        <v>57831</v>
      </c>
      <c r="G14" s="67">
        <v>98301</v>
      </c>
      <c r="H14" s="67">
        <v>77748</v>
      </c>
      <c r="I14" s="67">
        <v>53535</v>
      </c>
      <c r="J14" s="67">
        <v>106452</v>
      </c>
      <c r="K14" s="67">
        <v>34926</v>
      </c>
      <c r="L14" s="67">
        <v>32575</v>
      </c>
      <c r="M14" s="67">
        <v>65733</v>
      </c>
      <c r="N14" s="67">
        <v>104115</v>
      </c>
      <c r="O14" s="68">
        <f t="shared" si="2"/>
        <v>1050545</v>
      </c>
      <c r="P14" s="69"/>
      <c r="Q14"/>
      <c r="R14"/>
    </row>
    <row r="15" spans="1:18" ht="17.25" customHeight="1">
      <c r="A15" s="14" t="s">
        <v>19</v>
      </c>
      <c r="B15" s="13">
        <v>7909</v>
      </c>
      <c r="C15" s="13">
        <v>11610</v>
      </c>
      <c r="D15" s="13">
        <v>9971</v>
      </c>
      <c r="E15" s="13">
        <v>2014</v>
      </c>
      <c r="F15" s="13">
        <v>3207</v>
      </c>
      <c r="G15" s="13">
        <v>7414</v>
      </c>
      <c r="H15" s="13">
        <v>4955</v>
      </c>
      <c r="I15" s="13">
        <v>2959</v>
      </c>
      <c r="J15" s="13">
        <v>6019</v>
      </c>
      <c r="K15" s="13">
        <v>1908</v>
      </c>
      <c r="L15" s="13">
        <v>1817</v>
      </c>
      <c r="M15" s="13">
        <v>2443</v>
      </c>
      <c r="N15" s="13">
        <v>10048</v>
      </c>
      <c r="O15" s="11">
        <f t="shared" si="2"/>
        <v>72274</v>
      </c>
      <c r="P15"/>
      <c r="Q15"/>
      <c r="R15"/>
    </row>
    <row r="16" spans="1:15" ht="17.25" customHeight="1">
      <c r="A16" s="15" t="s">
        <v>32</v>
      </c>
      <c r="B16" s="13">
        <f>B17+B18+B19</f>
        <v>11151</v>
      </c>
      <c r="C16" s="13">
        <f aca="true" t="shared" si="5" ref="C16:N16">C17+C18+C19</f>
        <v>16023</v>
      </c>
      <c r="D16" s="13">
        <f t="shared" si="5"/>
        <v>14331</v>
      </c>
      <c r="E16" s="13">
        <f>E17+E18+E19</f>
        <v>2394</v>
      </c>
      <c r="F16" s="13">
        <f>F17+F18+F19</f>
        <v>6242</v>
      </c>
      <c r="G16" s="13">
        <f t="shared" si="5"/>
        <v>9745</v>
      </c>
      <c r="H16" s="13">
        <f t="shared" si="5"/>
        <v>7943</v>
      </c>
      <c r="I16" s="13">
        <f t="shared" si="5"/>
        <v>6651</v>
      </c>
      <c r="J16" s="13">
        <f t="shared" si="5"/>
        <v>11197</v>
      </c>
      <c r="K16" s="13">
        <f t="shared" si="5"/>
        <v>4119</v>
      </c>
      <c r="L16" s="13">
        <f t="shared" si="5"/>
        <v>3352</v>
      </c>
      <c r="M16" s="13">
        <f t="shared" si="5"/>
        <v>7905</v>
      </c>
      <c r="N16" s="13">
        <f t="shared" si="5"/>
        <v>10445</v>
      </c>
      <c r="O16" s="11">
        <f t="shared" si="2"/>
        <v>111498</v>
      </c>
    </row>
    <row r="17" spans="1:18" ht="17.25" customHeight="1">
      <c r="A17" s="14" t="s">
        <v>33</v>
      </c>
      <c r="B17" s="13">
        <v>11122</v>
      </c>
      <c r="C17" s="13">
        <v>15992</v>
      </c>
      <c r="D17" s="13">
        <v>14315</v>
      </c>
      <c r="E17" s="13">
        <v>2392</v>
      </c>
      <c r="F17" s="13">
        <v>6235</v>
      </c>
      <c r="G17" s="13">
        <v>9729</v>
      </c>
      <c r="H17" s="13">
        <v>7929</v>
      </c>
      <c r="I17" s="13">
        <v>6637</v>
      </c>
      <c r="J17" s="13">
        <v>11175</v>
      </c>
      <c r="K17" s="13">
        <v>4118</v>
      </c>
      <c r="L17" s="13">
        <v>3346</v>
      </c>
      <c r="M17" s="13">
        <v>7897</v>
      </c>
      <c r="N17" s="13">
        <v>10440</v>
      </c>
      <c r="O17" s="11">
        <f t="shared" si="2"/>
        <v>111327</v>
      </c>
      <c r="P17"/>
      <c r="Q17"/>
      <c r="R17"/>
    </row>
    <row r="18" spans="1:18" ht="17.25" customHeight="1">
      <c r="A18" s="14" t="s">
        <v>34</v>
      </c>
      <c r="B18" s="13">
        <v>12</v>
      </c>
      <c r="C18" s="13">
        <v>12</v>
      </c>
      <c r="D18" s="13">
        <v>9</v>
      </c>
      <c r="E18" s="13">
        <v>1</v>
      </c>
      <c r="F18" s="13">
        <v>1</v>
      </c>
      <c r="G18" s="13">
        <v>9</v>
      </c>
      <c r="H18" s="13">
        <v>11</v>
      </c>
      <c r="I18" s="13">
        <v>8</v>
      </c>
      <c r="J18" s="13">
        <v>15</v>
      </c>
      <c r="K18" s="13">
        <v>0</v>
      </c>
      <c r="L18" s="13">
        <v>3</v>
      </c>
      <c r="M18" s="13">
        <v>6</v>
      </c>
      <c r="N18" s="13">
        <v>4</v>
      </c>
      <c r="O18" s="11">
        <f t="shared" si="2"/>
        <v>91</v>
      </c>
      <c r="P18"/>
      <c r="Q18"/>
      <c r="R18"/>
    </row>
    <row r="19" spans="1:18" ht="17.25" customHeight="1">
      <c r="A19" s="14" t="s">
        <v>35</v>
      </c>
      <c r="B19" s="13">
        <v>17</v>
      </c>
      <c r="C19" s="13">
        <v>19</v>
      </c>
      <c r="D19" s="13">
        <v>7</v>
      </c>
      <c r="E19" s="13">
        <v>1</v>
      </c>
      <c r="F19" s="13">
        <v>6</v>
      </c>
      <c r="G19" s="13">
        <v>7</v>
      </c>
      <c r="H19" s="13">
        <v>3</v>
      </c>
      <c r="I19" s="13">
        <v>6</v>
      </c>
      <c r="J19" s="13">
        <v>7</v>
      </c>
      <c r="K19" s="13">
        <v>1</v>
      </c>
      <c r="L19" s="13">
        <v>3</v>
      </c>
      <c r="M19" s="13">
        <v>2</v>
      </c>
      <c r="N19" s="13">
        <v>1</v>
      </c>
      <c r="O19" s="11">
        <f t="shared" si="2"/>
        <v>80</v>
      </c>
      <c r="P19"/>
      <c r="Q19"/>
      <c r="R19"/>
    </row>
    <row r="20" spans="1:18" ht="17.25" customHeight="1">
      <c r="A20" s="16" t="s">
        <v>20</v>
      </c>
      <c r="B20" s="11">
        <f>+B21+B22+B23</f>
        <v>174245</v>
      </c>
      <c r="C20" s="11">
        <f aca="true" t="shared" si="6" ref="C20:N20">+C21+C22+C23</f>
        <v>198890</v>
      </c>
      <c r="D20" s="11">
        <f t="shared" si="6"/>
        <v>222368</v>
      </c>
      <c r="E20" s="11">
        <f>+E21+E22+E23</f>
        <v>32756</v>
      </c>
      <c r="F20" s="11">
        <f>+F21+F22+F23</f>
        <v>87091</v>
      </c>
      <c r="G20" s="11">
        <f t="shared" si="6"/>
        <v>132465</v>
      </c>
      <c r="H20" s="11">
        <f t="shared" si="6"/>
        <v>100343</v>
      </c>
      <c r="I20" s="11">
        <f t="shared" si="6"/>
        <v>112073</v>
      </c>
      <c r="J20" s="11">
        <f t="shared" si="6"/>
        <v>170931</v>
      </c>
      <c r="K20" s="11">
        <f t="shared" si="6"/>
        <v>52552</v>
      </c>
      <c r="L20" s="11">
        <f t="shared" si="6"/>
        <v>49651</v>
      </c>
      <c r="M20" s="11">
        <f t="shared" si="6"/>
        <v>120796</v>
      </c>
      <c r="N20" s="11">
        <f t="shared" si="6"/>
        <v>134214</v>
      </c>
      <c r="O20" s="11">
        <f t="shared" si="2"/>
        <v>1588375</v>
      </c>
      <c r="P20"/>
      <c r="Q20"/>
      <c r="R20"/>
    </row>
    <row r="21" spans="1:18" s="61" customFormat="1" ht="17.25" customHeight="1">
      <c r="A21" s="55" t="s">
        <v>21</v>
      </c>
      <c r="B21" s="67">
        <v>93493</v>
      </c>
      <c r="C21" s="67">
        <v>116353</v>
      </c>
      <c r="D21" s="67">
        <v>132137</v>
      </c>
      <c r="E21" s="67">
        <v>20310</v>
      </c>
      <c r="F21" s="67">
        <v>50601</v>
      </c>
      <c r="G21" s="67">
        <v>75406</v>
      </c>
      <c r="H21" s="67">
        <v>54843</v>
      </c>
      <c r="I21" s="67">
        <v>65089</v>
      </c>
      <c r="J21" s="67">
        <v>88571</v>
      </c>
      <c r="K21" s="67">
        <v>27356</v>
      </c>
      <c r="L21" s="67">
        <v>26921</v>
      </c>
      <c r="M21" s="67">
        <v>64370</v>
      </c>
      <c r="N21" s="67">
        <v>75650</v>
      </c>
      <c r="O21" s="68">
        <f t="shared" si="2"/>
        <v>891100</v>
      </c>
      <c r="P21" s="69"/>
      <c r="Q21"/>
      <c r="R21"/>
    </row>
    <row r="22" spans="1:18" s="61" customFormat="1" ht="17.25" customHeight="1">
      <c r="A22" s="55" t="s">
        <v>22</v>
      </c>
      <c r="B22" s="67">
        <v>77306</v>
      </c>
      <c r="C22" s="67">
        <v>78627</v>
      </c>
      <c r="D22" s="67">
        <v>86092</v>
      </c>
      <c r="E22" s="67">
        <v>11712</v>
      </c>
      <c r="F22" s="67">
        <v>35162</v>
      </c>
      <c r="G22" s="67">
        <v>54593</v>
      </c>
      <c r="H22" s="67">
        <v>43772</v>
      </c>
      <c r="I22" s="67">
        <v>45454</v>
      </c>
      <c r="J22" s="67">
        <v>79480</v>
      </c>
      <c r="K22" s="67">
        <v>24479</v>
      </c>
      <c r="L22" s="67">
        <v>21961</v>
      </c>
      <c r="M22" s="67">
        <v>54997</v>
      </c>
      <c r="N22" s="67">
        <v>55178</v>
      </c>
      <c r="O22" s="68">
        <f t="shared" si="2"/>
        <v>668813</v>
      </c>
      <c r="P22" s="69"/>
      <c r="Q22"/>
      <c r="R22"/>
    </row>
    <row r="23" spans="1:18" ht="17.25" customHeight="1">
      <c r="A23" s="12" t="s">
        <v>23</v>
      </c>
      <c r="B23" s="13">
        <v>3446</v>
      </c>
      <c r="C23" s="13">
        <v>3910</v>
      </c>
      <c r="D23" s="13">
        <v>4139</v>
      </c>
      <c r="E23" s="13">
        <v>734</v>
      </c>
      <c r="F23" s="13">
        <v>1328</v>
      </c>
      <c r="G23" s="13">
        <v>2466</v>
      </c>
      <c r="H23" s="13">
        <v>1728</v>
      </c>
      <c r="I23" s="13">
        <v>1530</v>
      </c>
      <c r="J23" s="13">
        <v>2880</v>
      </c>
      <c r="K23" s="13">
        <v>717</v>
      </c>
      <c r="L23" s="13">
        <v>769</v>
      </c>
      <c r="M23" s="13">
        <v>1429</v>
      </c>
      <c r="N23" s="13">
        <v>3386</v>
      </c>
      <c r="O23" s="11">
        <f t="shared" si="2"/>
        <v>28462</v>
      </c>
      <c r="P23"/>
      <c r="Q23"/>
      <c r="R23"/>
    </row>
    <row r="24" spans="1:18" ht="17.25" customHeight="1">
      <c r="A24" s="16" t="s">
        <v>24</v>
      </c>
      <c r="B24" s="13">
        <f>+B25+B26</f>
        <v>105563</v>
      </c>
      <c r="C24" s="13">
        <f aca="true" t="shared" si="7" ref="C24:N24">+C25+C26</f>
        <v>154492</v>
      </c>
      <c r="D24" s="13">
        <f t="shared" si="7"/>
        <v>168843</v>
      </c>
      <c r="E24" s="13">
        <f>+E25+E26</f>
        <v>28237</v>
      </c>
      <c r="F24" s="13">
        <f>+F25+F26</f>
        <v>72538</v>
      </c>
      <c r="G24" s="13">
        <f t="shared" si="7"/>
        <v>100514</v>
      </c>
      <c r="H24" s="13">
        <f t="shared" si="7"/>
        <v>64148</v>
      </c>
      <c r="I24" s="13">
        <f t="shared" si="7"/>
        <v>49786</v>
      </c>
      <c r="J24" s="13">
        <f t="shared" si="7"/>
        <v>68625</v>
      </c>
      <c r="K24" s="13">
        <f t="shared" si="7"/>
        <v>18140</v>
      </c>
      <c r="L24" s="13">
        <f t="shared" si="7"/>
        <v>20764</v>
      </c>
      <c r="M24" s="13">
        <f t="shared" si="7"/>
        <v>46562</v>
      </c>
      <c r="N24" s="13">
        <f t="shared" si="7"/>
        <v>80370</v>
      </c>
      <c r="O24" s="11">
        <f t="shared" si="2"/>
        <v>978582</v>
      </c>
      <c r="P24" s="45"/>
      <c r="Q24"/>
      <c r="R24"/>
    </row>
    <row r="25" spans="1:18" ht="17.25" customHeight="1">
      <c r="A25" s="12" t="s">
        <v>37</v>
      </c>
      <c r="B25" s="13">
        <v>78893</v>
      </c>
      <c r="C25" s="13">
        <v>117607</v>
      </c>
      <c r="D25" s="13">
        <v>130420</v>
      </c>
      <c r="E25" s="13">
        <v>22991</v>
      </c>
      <c r="F25" s="13">
        <v>54059</v>
      </c>
      <c r="G25" s="13">
        <v>79113</v>
      </c>
      <c r="H25" s="13">
        <v>49310</v>
      </c>
      <c r="I25" s="13">
        <v>38370</v>
      </c>
      <c r="J25" s="13">
        <v>53699</v>
      </c>
      <c r="K25" s="13">
        <v>14556</v>
      </c>
      <c r="L25" s="13">
        <v>16998</v>
      </c>
      <c r="M25" s="13">
        <v>34982</v>
      </c>
      <c r="N25" s="13">
        <v>62562</v>
      </c>
      <c r="O25" s="11">
        <f t="shared" si="2"/>
        <v>753560</v>
      </c>
      <c r="P25" s="44"/>
      <c r="Q25"/>
      <c r="R25"/>
    </row>
    <row r="26" spans="1:18" ht="17.25" customHeight="1">
      <c r="A26" s="12" t="s">
        <v>38</v>
      </c>
      <c r="B26" s="13">
        <v>26670</v>
      </c>
      <c r="C26" s="13">
        <v>36885</v>
      </c>
      <c r="D26" s="13">
        <v>38423</v>
      </c>
      <c r="E26" s="13">
        <v>5246</v>
      </c>
      <c r="F26" s="13">
        <v>18479</v>
      </c>
      <c r="G26" s="13">
        <v>21401</v>
      </c>
      <c r="H26" s="13">
        <v>14838</v>
      </c>
      <c r="I26" s="13">
        <v>11416</v>
      </c>
      <c r="J26" s="13">
        <v>14926</v>
      </c>
      <c r="K26" s="13">
        <v>3584</v>
      </c>
      <c r="L26" s="13">
        <v>3766</v>
      </c>
      <c r="M26" s="13">
        <v>11580</v>
      </c>
      <c r="N26" s="13">
        <v>17808</v>
      </c>
      <c r="O26" s="11">
        <f t="shared" si="2"/>
        <v>225022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5520</v>
      </c>
      <c r="O27" s="11">
        <f t="shared" si="2"/>
        <v>5520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27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27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19601.02</v>
      </c>
      <c r="O37" s="23">
        <f>SUM(B37:N37)</f>
        <v>19601.02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1870526.0799999998</v>
      </c>
      <c r="C49" s="22">
        <f aca="true" t="shared" si="11" ref="C49:N49">+C50+C62</f>
        <v>2727604.5300000003</v>
      </c>
      <c r="D49" s="22">
        <f t="shared" si="11"/>
        <v>2991295.2099999995</v>
      </c>
      <c r="E49" s="22">
        <f t="shared" si="11"/>
        <v>615401.4</v>
      </c>
      <c r="F49" s="22">
        <f t="shared" si="11"/>
        <v>1071909.6400000001</v>
      </c>
      <c r="G49" s="22">
        <f t="shared" si="11"/>
        <v>1686879.7999999998</v>
      </c>
      <c r="H49" s="22">
        <f t="shared" si="11"/>
        <v>1321931.5200000003</v>
      </c>
      <c r="I49" s="22">
        <f>+I50+I62</f>
        <v>1036743.0800000001</v>
      </c>
      <c r="J49" s="22">
        <f t="shared" si="11"/>
        <v>1420935.04</v>
      </c>
      <c r="K49" s="22">
        <f>+K50+K62</f>
        <v>462972.00999999995</v>
      </c>
      <c r="L49" s="22">
        <f>+L50+L62</f>
        <v>415105.11000000004</v>
      </c>
      <c r="M49" s="22">
        <f>+M50+M62</f>
        <v>890578.8500000001</v>
      </c>
      <c r="N49" s="22">
        <f t="shared" si="11"/>
        <v>1679972.24</v>
      </c>
      <c r="O49" s="22">
        <f>SUM(B49:N49)</f>
        <v>18191854.509999998</v>
      </c>
      <c r="P49"/>
      <c r="Q49"/>
      <c r="R49"/>
    </row>
    <row r="50" spans="1:18" ht="17.25" customHeight="1">
      <c r="A50" s="16" t="s">
        <v>57</v>
      </c>
      <c r="B50" s="23">
        <f>SUM(B51:B61)</f>
        <v>1853792.5999999999</v>
      </c>
      <c r="C50" s="23">
        <f aca="true" t="shared" si="12" ref="C50:N50">SUM(C51:C61)</f>
        <v>2704450.2700000005</v>
      </c>
      <c r="D50" s="23">
        <f t="shared" si="12"/>
        <v>2977532.9499999997</v>
      </c>
      <c r="E50" s="23">
        <f t="shared" si="12"/>
        <v>615401.4</v>
      </c>
      <c r="F50" s="23">
        <f t="shared" si="12"/>
        <v>1058418.6</v>
      </c>
      <c r="G50" s="23">
        <f t="shared" si="12"/>
        <v>1663771.8599999999</v>
      </c>
      <c r="H50" s="23">
        <f t="shared" si="12"/>
        <v>1321931.5200000003</v>
      </c>
      <c r="I50" s="23">
        <f>SUM(I51:I61)</f>
        <v>1026084.55</v>
      </c>
      <c r="J50" s="23">
        <f t="shared" si="12"/>
        <v>1410486.6400000001</v>
      </c>
      <c r="K50" s="23">
        <f>SUM(K51:K61)</f>
        <v>461459.20999999996</v>
      </c>
      <c r="L50" s="23">
        <f>SUM(L51:L61)</f>
        <v>407265.54000000004</v>
      </c>
      <c r="M50" s="23">
        <f>SUM(M51:M61)</f>
        <v>889114.1100000001</v>
      </c>
      <c r="N50" s="23">
        <f t="shared" si="12"/>
        <v>1663912.34</v>
      </c>
      <c r="O50" s="23">
        <f>SUM(B50:N50)</f>
        <v>18053621.59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1806690.49</v>
      </c>
      <c r="C51" s="23">
        <f t="shared" si="13"/>
        <v>2636106.49</v>
      </c>
      <c r="D51" s="23">
        <f t="shared" si="13"/>
        <v>2971147.19</v>
      </c>
      <c r="E51" s="23">
        <f t="shared" si="13"/>
        <v>615401.4</v>
      </c>
      <c r="F51" s="23">
        <f t="shared" si="13"/>
        <v>1030211.65</v>
      </c>
      <c r="G51" s="23">
        <f t="shared" si="13"/>
        <v>1660326.46</v>
      </c>
      <c r="H51" s="23">
        <f t="shared" si="13"/>
        <v>1312676.81</v>
      </c>
      <c r="I51" s="23">
        <f t="shared" si="13"/>
        <v>1022707.63</v>
      </c>
      <c r="J51" s="23">
        <f t="shared" si="13"/>
        <v>1407880.12</v>
      </c>
      <c r="K51" s="23">
        <f t="shared" si="13"/>
        <v>460115.29</v>
      </c>
      <c r="L51" s="23">
        <f t="shared" si="13"/>
        <v>406041.46</v>
      </c>
      <c r="M51" s="23">
        <f t="shared" si="13"/>
        <v>886858.55</v>
      </c>
      <c r="N51" s="23">
        <f t="shared" si="13"/>
        <v>1600260.04</v>
      </c>
      <c r="O51" s="23">
        <f>SUM(B51:N51)</f>
        <v>17816423.580000002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19601.02</v>
      </c>
      <c r="O55" s="23">
        <f aca="true" t="shared" si="14" ref="O55:O60">SUM(B55:N55)</f>
        <v>19601.02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13762.26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138232.92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-240529.78000000003</v>
      </c>
      <c r="C66" s="35">
        <f t="shared" si="15"/>
        <v>-276360.91000000003</v>
      </c>
      <c r="D66" s="35">
        <f t="shared" si="15"/>
        <v>-266663.36</v>
      </c>
      <c r="E66" s="35">
        <f t="shared" si="15"/>
        <v>-106693.77</v>
      </c>
      <c r="F66" s="35">
        <f t="shared" si="15"/>
        <v>-92626.6</v>
      </c>
      <c r="G66" s="35">
        <f t="shared" si="15"/>
        <v>-250469.90000000002</v>
      </c>
      <c r="H66" s="35">
        <f t="shared" si="15"/>
        <v>-121449.53</v>
      </c>
      <c r="I66" s="35">
        <f t="shared" si="15"/>
        <v>-131307.9</v>
      </c>
      <c r="J66" s="35">
        <f t="shared" si="15"/>
        <v>-133269.72</v>
      </c>
      <c r="K66" s="35">
        <f t="shared" si="15"/>
        <v>-42142.5</v>
      </c>
      <c r="L66" s="35">
        <f t="shared" si="15"/>
        <v>-52556.17</v>
      </c>
      <c r="M66" s="35">
        <f t="shared" si="15"/>
        <v>-73419.03</v>
      </c>
      <c r="N66" s="35">
        <f t="shared" si="15"/>
        <v>-209016.6</v>
      </c>
      <c r="O66" s="35">
        <f aca="true" t="shared" si="16" ref="O66:O74">SUM(B66:N66)</f>
        <v>-1996505.77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-225293.28000000003</v>
      </c>
      <c r="C67" s="35">
        <f t="shared" si="17"/>
        <v>-254222.38</v>
      </c>
      <c r="D67" s="35">
        <f t="shared" si="17"/>
        <v>-243496.71999999997</v>
      </c>
      <c r="E67" s="35">
        <f t="shared" si="17"/>
        <v>-38652.7</v>
      </c>
      <c r="F67" s="35">
        <f t="shared" si="17"/>
        <v>-81192.6</v>
      </c>
      <c r="G67" s="35">
        <f t="shared" si="17"/>
        <v>-235269.40000000002</v>
      </c>
      <c r="H67" s="35">
        <f t="shared" si="17"/>
        <v>-110131.6</v>
      </c>
      <c r="I67" s="35">
        <f t="shared" si="17"/>
        <v>-122054.4</v>
      </c>
      <c r="J67" s="35">
        <f t="shared" si="17"/>
        <v>-120063.72</v>
      </c>
      <c r="K67" s="35">
        <f t="shared" si="17"/>
        <v>-37802.5</v>
      </c>
      <c r="L67" s="35">
        <f t="shared" si="17"/>
        <v>-48216.17</v>
      </c>
      <c r="M67" s="35">
        <f t="shared" si="17"/>
        <v>-64599.53</v>
      </c>
      <c r="N67" s="35">
        <f t="shared" si="17"/>
        <v>-193981.6</v>
      </c>
      <c r="O67" s="35">
        <f t="shared" si="16"/>
        <v>-1774976.6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-175457.2</v>
      </c>
      <c r="C68" s="58">
        <f aca="true" t="shared" si="18" ref="C68:N68">-ROUND(C9*$D$3,2)</f>
        <v>-241122.5</v>
      </c>
      <c r="D68" s="58">
        <f t="shared" si="18"/>
        <v>-217958.4</v>
      </c>
      <c r="E68" s="58">
        <f t="shared" si="18"/>
        <v>-38652.7</v>
      </c>
      <c r="F68" s="58">
        <f t="shared" si="18"/>
        <v>-81192.6</v>
      </c>
      <c r="G68" s="58">
        <f t="shared" si="18"/>
        <v>-151269.7</v>
      </c>
      <c r="H68" s="58">
        <f>-ROUND((H9+H29)*$D$3,2)</f>
        <v>-110131.6</v>
      </c>
      <c r="I68" s="58">
        <f t="shared" si="18"/>
        <v>-61580.3</v>
      </c>
      <c r="J68" s="58">
        <f t="shared" si="18"/>
        <v>-95012.8</v>
      </c>
      <c r="K68" s="58">
        <f t="shared" si="18"/>
        <v>-30074.2</v>
      </c>
      <c r="L68" s="58">
        <f t="shared" si="18"/>
        <v>-37289.6</v>
      </c>
      <c r="M68" s="58">
        <f t="shared" si="18"/>
        <v>-48547</v>
      </c>
      <c r="N68" s="58">
        <f t="shared" si="18"/>
        <v>-193981.6</v>
      </c>
      <c r="O68" s="58">
        <f t="shared" si="16"/>
        <v>-1482270.2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-236.5</v>
      </c>
      <c r="C70" s="35">
        <v>-129</v>
      </c>
      <c r="D70" s="35">
        <v>-94.6</v>
      </c>
      <c r="E70" s="19">
        <v>0</v>
      </c>
      <c r="F70" s="19">
        <v>0</v>
      </c>
      <c r="G70" s="35">
        <v>-227.9</v>
      </c>
      <c r="H70" s="19">
        <v>0</v>
      </c>
      <c r="I70" s="35">
        <v>-236.5</v>
      </c>
      <c r="J70" s="35">
        <v>-77.51</v>
      </c>
      <c r="K70" s="19">
        <v>-23.91</v>
      </c>
      <c r="L70" s="19">
        <v>-33.81</v>
      </c>
      <c r="M70" s="19">
        <v>-49.67</v>
      </c>
      <c r="N70" s="19">
        <v>0</v>
      </c>
      <c r="O70" s="35">
        <f t="shared" si="16"/>
        <v>-1109.4</v>
      </c>
      <c r="P70"/>
      <c r="Q70"/>
      <c r="R70"/>
    </row>
    <row r="71" spans="1:18" ht="18.75" customHeight="1">
      <c r="A71" s="12" t="s">
        <v>73</v>
      </c>
      <c r="B71" s="35">
        <v>-15897.1</v>
      </c>
      <c r="C71" s="35">
        <v>-3822.7</v>
      </c>
      <c r="D71" s="35">
        <v>-6153.3</v>
      </c>
      <c r="E71" s="19">
        <v>0</v>
      </c>
      <c r="F71" s="19">
        <v>0</v>
      </c>
      <c r="G71" s="35">
        <v>-8019.5</v>
      </c>
      <c r="H71" s="19">
        <v>0</v>
      </c>
      <c r="I71" s="35">
        <v>-7305.7</v>
      </c>
      <c r="J71" s="35">
        <v>-2952.62</v>
      </c>
      <c r="K71" s="19">
        <v>-910.89</v>
      </c>
      <c r="L71" s="19">
        <v>-1287.86</v>
      </c>
      <c r="M71" s="19">
        <v>-1892.03</v>
      </c>
      <c r="N71" s="19">
        <v>0</v>
      </c>
      <c r="O71" s="35">
        <f t="shared" si="16"/>
        <v>-48241.7</v>
      </c>
      <c r="P71"/>
      <c r="Q71"/>
      <c r="R71"/>
    </row>
    <row r="72" spans="1:18" ht="18.75" customHeight="1">
      <c r="A72" s="12" t="s">
        <v>74</v>
      </c>
      <c r="B72" s="35">
        <v>-33702.48</v>
      </c>
      <c r="C72" s="35">
        <v>-9148.18</v>
      </c>
      <c r="D72" s="35">
        <v>-19290.42</v>
      </c>
      <c r="E72" s="19">
        <v>0</v>
      </c>
      <c r="F72" s="19">
        <v>0</v>
      </c>
      <c r="G72" s="35">
        <v>-75752.3</v>
      </c>
      <c r="H72" s="19">
        <v>0</v>
      </c>
      <c r="I72" s="35">
        <v>-52931.9</v>
      </c>
      <c r="J72" s="35">
        <v>-22020.79</v>
      </c>
      <c r="K72" s="19">
        <v>-6793.5</v>
      </c>
      <c r="L72" s="19">
        <v>-9604.9</v>
      </c>
      <c r="M72" s="19">
        <v>-14110.83</v>
      </c>
      <c r="N72" s="19">
        <v>0</v>
      </c>
      <c r="O72" s="35">
        <f t="shared" si="16"/>
        <v>-243355.3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-15236.5</v>
      </c>
      <c r="C74" s="58">
        <f t="shared" si="19"/>
        <v>-22138.53</v>
      </c>
      <c r="D74" s="35">
        <f t="shared" si="19"/>
        <v>-23166.64</v>
      </c>
      <c r="E74" s="35">
        <f t="shared" si="19"/>
        <v>-68041.07</v>
      </c>
      <c r="F74" s="35">
        <f t="shared" si="19"/>
        <v>-11434</v>
      </c>
      <c r="G74" s="35">
        <f t="shared" si="19"/>
        <v>-15200.5</v>
      </c>
      <c r="H74" s="35">
        <f t="shared" si="19"/>
        <v>-11317.93</v>
      </c>
      <c r="I74" s="35">
        <f t="shared" si="19"/>
        <v>-9253.5</v>
      </c>
      <c r="J74" s="35">
        <f t="shared" si="19"/>
        <v>-13206</v>
      </c>
      <c r="K74" s="35">
        <f t="shared" si="19"/>
        <v>-4340</v>
      </c>
      <c r="L74" s="35">
        <f t="shared" si="19"/>
        <v>-4340</v>
      </c>
      <c r="M74" s="35">
        <f t="shared" si="19"/>
        <v>-8819.5</v>
      </c>
      <c r="N74" s="58">
        <f t="shared" si="19"/>
        <v>-15035</v>
      </c>
      <c r="O74" s="58">
        <f t="shared" si="16"/>
        <v>-221529.16999999998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35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1629996.2999999998</v>
      </c>
      <c r="C114" s="24">
        <f t="shared" si="23"/>
        <v>2451243.6200000006</v>
      </c>
      <c r="D114" s="24">
        <f t="shared" si="23"/>
        <v>2724631.849999999</v>
      </c>
      <c r="E114" s="24">
        <f t="shared" si="23"/>
        <v>508707.63000000006</v>
      </c>
      <c r="F114" s="24">
        <f t="shared" si="23"/>
        <v>979283.0400000002</v>
      </c>
      <c r="G114" s="24">
        <f t="shared" si="23"/>
        <v>1436409.9</v>
      </c>
      <c r="H114" s="24">
        <f aca="true" t="shared" si="24" ref="H114:M114">+H115+H116</f>
        <v>1200481.9900000002</v>
      </c>
      <c r="I114" s="24">
        <f t="shared" si="24"/>
        <v>905435.18</v>
      </c>
      <c r="J114" s="24">
        <f t="shared" si="24"/>
        <v>1287665.32</v>
      </c>
      <c r="K114" s="24">
        <f t="shared" si="24"/>
        <v>420829.50999999995</v>
      </c>
      <c r="L114" s="24">
        <f t="shared" si="24"/>
        <v>362548.94000000006</v>
      </c>
      <c r="M114" s="24">
        <f t="shared" si="24"/>
        <v>817159.8200000001</v>
      </c>
      <c r="N114" s="24">
        <f>+N115+N116</f>
        <v>1470955.64</v>
      </c>
      <c r="O114" s="42">
        <f t="shared" si="22"/>
        <v>16195348.74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1613262.8199999998</v>
      </c>
      <c r="C115" s="24">
        <f t="shared" si="25"/>
        <v>2428089.360000001</v>
      </c>
      <c r="D115" s="24">
        <f t="shared" si="25"/>
        <v>2710869.5899999994</v>
      </c>
      <c r="E115" s="24">
        <f t="shared" si="25"/>
        <v>508707.63000000006</v>
      </c>
      <c r="F115" s="24">
        <f t="shared" si="25"/>
        <v>965792.0000000001</v>
      </c>
      <c r="G115" s="24">
        <f t="shared" si="25"/>
        <v>1413301.96</v>
      </c>
      <c r="H115" s="24">
        <f aca="true" t="shared" si="26" ref="H115:M115">+H50+H67+H74+H111</f>
        <v>1200481.9900000002</v>
      </c>
      <c r="I115" s="24">
        <f t="shared" si="26"/>
        <v>894776.65</v>
      </c>
      <c r="J115" s="24">
        <f t="shared" si="26"/>
        <v>1277216.9200000002</v>
      </c>
      <c r="K115" s="24">
        <f t="shared" si="26"/>
        <v>419316.70999999996</v>
      </c>
      <c r="L115" s="24">
        <f t="shared" si="26"/>
        <v>354709.37000000005</v>
      </c>
      <c r="M115" s="24">
        <f t="shared" si="26"/>
        <v>815695.0800000001</v>
      </c>
      <c r="N115" s="24">
        <f>+N50+N67+N74+N111</f>
        <v>1454895.74</v>
      </c>
      <c r="O115" s="42">
        <f t="shared" si="22"/>
        <v>16057115.819999998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13762.26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138232.92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16195348.740000002</v>
      </c>
      <c r="P122" s="46"/>
    </row>
    <row r="123" spans="1:15" ht="18.75" customHeight="1">
      <c r="A123" s="26" t="s">
        <v>120</v>
      </c>
      <c r="B123" s="27">
        <v>201733.91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201733.91</v>
      </c>
    </row>
    <row r="124" spans="1:15" ht="18.75" customHeight="1">
      <c r="A124" s="26" t="s">
        <v>121</v>
      </c>
      <c r="B124" s="27">
        <v>1428262.39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1428262.39</v>
      </c>
    </row>
    <row r="125" spans="1:15" ht="18.75" customHeight="1">
      <c r="A125" s="26" t="s">
        <v>122</v>
      </c>
      <c r="B125" s="38">
        <v>0</v>
      </c>
      <c r="C125" s="27">
        <v>2451243.62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2451243.62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2724631.84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2724631.84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1436409.9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1436409.9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517584.32</v>
      </c>
      <c r="O139" s="39">
        <f t="shared" si="29"/>
        <v>517584.32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953371.32</v>
      </c>
      <c r="O140" s="39">
        <f t="shared" si="29"/>
        <v>953371.32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508707.63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508707.63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979283.04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979283.04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1200481.99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1200481.99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905435.18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905435.18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1287665.33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1287665.33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420829.51</v>
      </c>
      <c r="L146" s="38">
        <v>0</v>
      </c>
      <c r="M146" s="38">
        <v>0</v>
      </c>
      <c r="N146" s="38">
        <v>0</v>
      </c>
      <c r="O146" s="39">
        <f>SUM(B146:N146)</f>
        <v>420829.51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362548.94</v>
      </c>
      <c r="M147" s="38">
        <v>0</v>
      </c>
      <c r="N147" s="38">
        <v>0</v>
      </c>
      <c r="O147" s="39">
        <f>SUM(B147:N147)</f>
        <v>362548.94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6">
        <v>817159.82</v>
      </c>
      <c r="N148" s="75">
        <v>0</v>
      </c>
      <c r="O148" s="40">
        <f>SUM(B148:N148)</f>
        <v>817159.82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2019-02-15T16:21:10Z</dcterms:modified>
  <cp:category/>
  <cp:version/>
  <cp:contentType/>
  <cp:contentStatus/>
</cp:coreProperties>
</file>