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<sst xmlns="http://schemas.openxmlformats.org/spreadsheetml/2006/main" count="161" uniqueCount="156">
  <si>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</si>
  <si>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</si>
  <si>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</si>
  <si>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</si>
  <si>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</si>
  <si>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</si>
  <si>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</si>
  <si>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</si>
  <si>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</si>
  <si>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</si>
  <si>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</si>
  <si>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</si>
  <si>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</si>
  <si>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</si>
  <si>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</si>
  <si>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</si>
  <si>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</si>
  <si>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</si>
  <si>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</si>
  <si>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</si>
  <si>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</si>
  <si>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</si>
  <si>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</si>
  <si>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</si>
  <si>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</si>
  <si>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</si>
  <si>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</si>
  <si>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</si>
  <si>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</si>
  <si>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</si>
  <si>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</si>
  <si>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</si>
  <si>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</si>
  <si>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</si>
  <si>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</si>
  <si>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</si>
  <si>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</si>
  <si>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</si>
  <si>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</si>
  <si>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</si>
  <si>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</si>
  <si>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</si>
  <si>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</si>
  <si>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</si>
  <si>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</si>
  <si>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</si>
  <si>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</si>
  <si>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</si>
  <si>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</si>
  <si>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</si>
  <si>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</si>
  <si>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</si>
  <si>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</si>
  <si>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</si>
  <si>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</si>
  <si>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</si>
  <si>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</si>
  <si>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</si>
  <si>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</si>
  <si>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</si>
  <si>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</si>
  <si>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</si>
  <si>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</si>
  <si>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</si>
  <si>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</si>
  <si>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</si>
  <si>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</si>
  <si>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</si>
  <si>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</si>
  <si>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</si>
  <si>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</si>
  <si>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</si>
  <si>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</si>
  <si>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</si>
  <si>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</si>
  <si>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</si>
  <si>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</si>
  <si>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</si>
  <si>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</si>
  <si>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</si>
  <si>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</si>
  <si>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</si>
  <si>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</si>
  <si>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</si>
  <si>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</si>
  <si>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</si>
  <si>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</si>
  <si>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</si>
  <si>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</si>
  <si>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</si>
  <si>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</si>
  <si>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</si>
  <si>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</si>
  <si>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</si>
  <si>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</si>
  <si>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</si>
  <si>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</si>
  <si>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</si>
  <si>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</si>
  <si>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</si>
  <si>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</si>
  <si>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</si>
  <si>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</si>
  <si>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</si>
  <si>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</si>
  <si>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</si>
  <si>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</si>
  <si>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</si>
  <si>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</si>
  <si>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</si>
  <si>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</si>
  <si>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</si>
  <si>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</si>
  <si>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</si>
  <si>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</si>
  <si>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</si>
  <si>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</si>
  <si>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</si>
  <si>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</si>
  <si>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</si>
  <si>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</si>
  <si>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</si>
  <si>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</si>
  <si>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</si>
  <si>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</si>
  <si>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</si>
  <si>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</si>
  <si>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</si>
  <si>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</si>
  <si>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</si>
  <si>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</si>
  <si>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</si>
  <si>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</si>
  <si>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</si>
  <si>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</si>
  <si>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</si>
  <si>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</si>
  <si>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</si>
  <si>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</si>
  <si>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</si>
  <si>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</si>
  <si>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</si>
  <si>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</si>
  <si>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</si>
  <si>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</si>
  <si>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</si>
  <si>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</si>
  <si>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</si>
  <si>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</si>
  <si>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</si>
  <si>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</si>
  <si>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</si>
  <si>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</si>
  <si>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</si>
  <si>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</si>
  <si>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08/02/19 - VENCIMENTO 15/02/19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</si>
</sst>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571198</v>
      </c>
      <c r="C7" s="9">
        <f t="shared" si="0"/>
        <v>736987</v>
      </c>
      <c r="D7" s="9">
        <f t="shared" si="0"/>
        <v>761946</v>
      </c>
      <c r="E7" s="9">
        <f>+E8+E20+E24+E27</f>
        <v>113986</v>
      </c>
      <c r="F7" s="9">
        <f>+F8+F20+F24+F27</f>
        <v>309945</v>
      </c>
      <c r="G7" s="9">
        <f t="shared" si="0"/>
        <v>484498</v>
      </c>
      <c r="H7" s="9">
        <f t="shared" si="0"/>
        <v>353955</v>
      </c>
      <c r="I7" s="9">
        <f t="shared" si="0"/>
        <v>299209</v>
      </c>
      <c r="J7" s="9">
        <f t="shared" si="0"/>
        <v>477169</v>
      </c>
      <c r="K7" s="9">
        <f t="shared" si="0"/>
        <v>147931</v>
      </c>
      <c r="L7" s="9">
        <f t="shared" si="0"/>
        <v>152670</v>
      </c>
      <c r="M7" s="9">
        <f t="shared" si="0"/>
        <v>321453</v>
      </c>
      <c r="N7" s="9">
        <f t="shared" si="0"/>
        <v>489961</v>
      </c>
      <c r="O7" s="9">
        <f t="shared" si="0"/>
        <v>5220908</v>
      </c>
      <c r="P7" s="44"/>
      <c r="Q7"/>
      <c r="R7"/>
    </row>
    <row r="8" spans="1:18" ht="17.25" customHeight="1">
      <c r="A8" s="10" t="s">
        <v>36</v>
      </c>
      <c r="B8" s="11">
        <f>B9+B12+B16</f>
        <v>294533</v>
      </c>
      <c r="C8" s="11">
        <f aca="true" t="shared" si="1" ref="C8:N8">C9+C12+C16</f>
        <v>390904</v>
      </c>
      <c r="D8" s="11">
        <f t="shared" si="1"/>
        <v>375711</v>
      </c>
      <c r="E8" s="11">
        <f>E9+E12+E16</f>
        <v>54038</v>
      </c>
      <c r="F8" s="11">
        <f>F9+F12+F16</f>
        <v>154494</v>
      </c>
      <c r="G8" s="11">
        <f t="shared" si="1"/>
        <v>256855</v>
      </c>
      <c r="H8" s="11">
        <f t="shared" si="1"/>
        <v>192111</v>
      </c>
      <c r="I8" s="11">
        <f t="shared" si="1"/>
        <v>138639</v>
      </c>
      <c r="J8" s="11">
        <f t="shared" si="1"/>
        <v>243876</v>
      </c>
      <c r="K8" s="11">
        <f t="shared" si="1"/>
        <v>77665</v>
      </c>
      <c r="L8" s="11">
        <f t="shared" si="1"/>
        <v>80165</v>
      </c>
      <c r="M8" s="11">
        <f t="shared" si="1"/>
        <v>154289</v>
      </c>
      <c r="N8" s="11">
        <f t="shared" si="1"/>
        <v>273165</v>
      </c>
      <c r="O8" s="11">
        <f aca="true" t="shared" si="2" ref="O8:O27">SUM(B8:N8)</f>
        <v>2686445</v>
      </c>
      <c r="P8"/>
      <c r="Q8"/>
      <c r="R8"/>
    </row>
    <row r="9" spans="1:18" ht="17.25" customHeight="1">
      <c r="A9" s="15" t="s">
        <v>14</v>
      </c>
      <c r="B9" s="13">
        <f>+B10+B11</f>
        <v>41001</v>
      </c>
      <c r="C9" s="13">
        <f aca="true" t="shared" si="3" ref="C9:N9">+C10+C11</f>
        <v>55070</v>
      </c>
      <c r="D9" s="13">
        <f t="shared" si="3"/>
        <v>50051</v>
      </c>
      <c r="E9" s="13">
        <f>+E10+E11</f>
        <v>8519</v>
      </c>
      <c r="F9" s="13">
        <f>+F10+F11</f>
        <v>18501</v>
      </c>
      <c r="G9" s="13">
        <f t="shared" si="3"/>
        <v>34693</v>
      </c>
      <c r="H9" s="13">
        <f t="shared" si="3"/>
        <v>24706</v>
      </c>
      <c r="I9" s="13">
        <f t="shared" si="3"/>
        <v>13180</v>
      </c>
      <c r="J9" s="13">
        <f t="shared" si="3"/>
        <v>20894</v>
      </c>
      <c r="K9" s="13">
        <f t="shared" si="3"/>
        <v>6619</v>
      </c>
      <c r="L9" s="13">
        <f t="shared" si="3"/>
        <v>8904</v>
      </c>
      <c r="M9" s="13">
        <f t="shared" si="3"/>
        <v>10889</v>
      </c>
      <c r="N9" s="13">
        <f t="shared" si="3"/>
        <v>44528</v>
      </c>
      <c r="O9" s="11">
        <f t="shared" si="2"/>
        <v>337555</v>
      </c>
      <c r="P9"/>
      <c r="Q9"/>
      <c r="R9"/>
    </row>
    <row r="10" spans="1:18" ht="17.25" customHeight="1">
      <c r="A10" s="29" t="s">
        <v>15</v>
      </c>
      <c r="B10" s="13">
        <v>41001</v>
      </c>
      <c r="C10" s="13">
        <v>55070</v>
      </c>
      <c r="D10" s="13">
        <v>50051</v>
      </c>
      <c r="E10" s="13">
        <v>8519</v>
      </c>
      <c r="F10" s="13">
        <v>18501</v>
      </c>
      <c r="G10" s="13">
        <v>34693</v>
      </c>
      <c r="H10" s="13">
        <v>24706</v>
      </c>
      <c r="I10" s="13">
        <v>13180</v>
      </c>
      <c r="J10" s="13">
        <v>20894</v>
      </c>
      <c r="K10" s="13">
        <v>6619</v>
      </c>
      <c r="L10" s="13">
        <v>8904</v>
      </c>
      <c r="M10" s="13">
        <v>10889</v>
      </c>
      <c r="N10" s="13">
        <v>44528</v>
      </c>
      <c r="O10" s="11">
        <f t="shared" si="2"/>
        <v>337555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242204</v>
      </c>
      <c r="C12" s="17">
        <f t="shared" si="4"/>
        <v>319974</v>
      </c>
      <c r="D12" s="17">
        <f t="shared" si="4"/>
        <v>311198</v>
      </c>
      <c r="E12" s="17">
        <f>SUM(E13:E15)</f>
        <v>43038</v>
      </c>
      <c r="F12" s="17">
        <f>SUM(F13:F15)</f>
        <v>129912</v>
      </c>
      <c r="G12" s="17">
        <f t="shared" si="4"/>
        <v>212522</v>
      </c>
      <c r="H12" s="17">
        <f t="shared" si="4"/>
        <v>159393</v>
      </c>
      <c r="I12" s="17">
        <f t="shared" si="4"/>
        <v>118581</v>
      </c>
      <c r="J12" s="17">
        <f t="shared" si="4"/>
        <v>211892</v>
      </c>
      <c r="K12" s="17">
        <f t="shared" si="4"/>
        <v>66945</v>
      </c>
      <c r="L12" s="17">
        <f t="shared" si="4"/>
        <v>67803</v>
      </c>
      <c r="M12" s="17">
        <f t="shared" si="4"/>
        <v>135488</v>
      </c>
      <c r="N12" s="17">
        <f t="shared" si="4"/>
        <v>218229</v>
      </c>
      <c r="O12" s="11">
        <f t="shared" si="2"/>
        <v>2237179</v>
      </c>
      <c r="P12"/>
      <c r="Q12"/>
      <c r="R12"/>
    </row>
    <row r="13" spans="1:18" s="61" customFormat="1" ht="17.25" customHeight="1">
      <c r="A13" s="66" t="s">
        <v>17</v>
      </c>
      <c r="B13" s="67">
        <v>118626</v>
      </c>
      <c r="C13" s="67">
        <v>165930</v>
      </c>
      <c r="D13" s="67">
        <v>164666</v>
      </c>
      <c r="E13" s="67">
        <v>24120</v>
      </c>
      <c r="F13" s="67">
        <v>68921</v>
      </c>
      <c r="G13" s="67">
        <v>108755</v>
      </c>
      <c r="H13" s="67">
        <v>78813</v>
      </c>
      <c r="I13" s="67">
        <v>62603</v>
      </c>
      <c r="J13" s="67">
        <v>100159</v>
      </c>
      <c r="K13" s="67">
        <v>31806</v>
      </c>
      <c r="L13" s="67">
        <v>33157</v>
      </c>
      <c r="M13" s="67">
        <v>67000</v>
      </c>
      <c r="N13" s="67">
        <v>104720</v>
      </c>
      <c r="O13" s="68">
        <f t="shared" si="2"/>
        <v>1129276</v>
      </c>
      <c r="P13" s="69"/>
      <c r="Q13" s="70"/>
      <c r="R13"/>
    </row>
    <row r="14" spans="1:18" s="61" customFormat="1" ht="17.25" customHeight="1">
      <c r="A14" s="66" t="s">
        <v>18</v>
      </c>
      <c r="B14" s="67">
        <v>117302</v>
      </c>
      <c r="C14" s="67">
        <v>144938</v>
      </c>
      <c r="D14" s="67">
        <v>138409</v>
      </c>
      <c r="E14" s="67">
        <v>17399</v>
      </c>
      <c r="F14" s="67">
        <v>58458</v>
      </c>
      <c r="G14" s="67">
        <v>97672</v>
      </c>
      <c r="H14" s="67">
        <v>76807</v>
      </c>
      <c r="I14" s="67">
        <v>53738</v>
      </c>
      <c r="J14" s="67">
        <v>107301</v>
      </c>
      <c r="K14" s="67">
        <v>33760</v>
      </c>
      <c r="L14" s="67">
        <v>33187</v>
      </c>
      <c r="M14" s="67">
        <v>66567</v>
      </c>
      <c r="N14" s="67">
        <v>105292</v>
      </c>
      <c r="O14" s="68">
        <f t="shared" si="2"/>
        <v>1050830</v>
      </c>
      <c r="P14" s="69"/>
      <c r="Q14"/>
      <c r="R14"/>
    </row>
    <row r="15" spans="1:18" ht="17.25" customHeight="1">
      <c r="A15" s="14" t="s">
        <v>19</v>
      </c>
      <c r="B15" s="13">
        <v>6276</v>
      </c>
      <c r="C15" s="13">
        <v>9106</v>
      </c>
      <c r="D15" s="13">
        <v>8123</v>
      </c>
      <c r="E15" s="13">
        <v>1519</v>
      </c>
      <c r="F15" s="13">
        <v>2533</v>
      </c>
      <c r="G15" s="13">
        <v>6095</v>
      </c>
      <c r="H15" s="13">
        <v>3773</v>
      </c>
      <c r="I15" s="13">
        <v>2240</v>
      </c>
      <c r="J15" s="13">
        <v>4432</v>
      </c>
      <c r="K15" s="13">
        <v>1379</v>
      </c>
      <c r="L15" s="13">
        <v>1459</v>
      </c>
      <c r="M15" s="13">
        <v>1921</v>
      </c>
      <c r="N15" s="13">
        <v>8217</v>
      </c>
      <c r="O15" s="11">
        <f t="shared" si="2"/>
        <v>57073</v>
      </c>
      <c r="P15"/>
      <c r="Q15"/>
      <c r="R15"/>
    </row>
    <row r="16" spans="1:15" ht="17.25" customHeight="1">
      <c r="A16" s="15" t="s">
        <v>32</v>
      </c>
      <c r="B16" s="13">
        <f>B17+B18+B19</f>
        <v>11328</v>
      </c>
      <c r="C16" s="13">
        <f aca="true" t="shared" si="5" ref="C16:N16">C17+C18+C19</f>
        <v>15860</v>
      </c>
      <c r="D16" s="13">
        <f t="shared" si="5"/>
        <v>14462</v>
      </c>
      <c r="E16" s="13">
        <f>E17+E18+E19</f>
        <v>2481</v>
      </c>
      <c r="F16" s="13">
        <f>F17+F18+F19</f>
        <v>6081</v>
      </c>
      <c r="G16" s="13">
        <f t="shared" si="5"/>
        <v>9640</v>
      </c>
      <c r="H16" s="13">
        <f t="shared" si="5"/>
        <v>8012</v>
      </c>
      <c r="I16" s="13">
        <f t="shared" si="5"/>
        <v>6878</v>
      </c>
      <c r="J16" s="13">
        <f t="shared" si="5"/>
        <v>11090</v>
      </c>
      <c r="K16" s="13">
        <f t="shared" si="5"/>
        <v>4101</v>
      </c>
      <c r="L16" s="13">
        <f t="shared" si="5"/>
        <v>3458</v>
      </c>
      <c r="M16" s="13">
        <f t="shared" si="5"/>
        <v>7912</v>
      </c>
      <c r="N16" s="13">
        <f t="shared" si="5"/>
        <v>10408</v>
      </c>
      <c r="O16" s="11">
        <f t="shared" si="2"/>
        <v>111711</v>
      </c>
    </row>
    <row r="17" spans="1:18" ht="17.25" customHeight="1">
      <c r="A17" s="14" t="s">
        <v>33</v>
      </c>
      <c r="B17" s="13">
        <v>11305</v>
      </c>
      <c r="C17" s="13">
        <v>15825</v>
      </c>
      <c r="D17" s="13">
        <v>14441</v>
      </c>
      <c r="E17" s="13">
        <v>2479</v>
      </c>
      <c r="F17" s="13">
        <v>6074</v>
      </c>
      <c r="G17" s="13">
        <v>9616</v>
      </c>
      <c r="H17" s="13">
        <v>8002</v>
      </c>
      <c r="I17" s="13">
        <v>6865</v>
      </c>
      <c r="J17" s="13">
        <v>11078</v>
      </c>
      <c r="K17" s="13">
        <v>4100</v>
      </c>
      <c r="L17" s="13">
        <v>3455</v>
      </c>
      <c r="M17" s="13">
        <v>7899</v>
      </c>
      <c r="N17" s="13">
        <v>10396</v>
      </c>
      <c r="O17" s="11">
        <f t="shared" si="2"/>
        <v>111535</v>
      </c>
      <c r="P17"/>
      <c r="Q17"/>
      <c r="R17"/>
    </row>
    <row r="18" spans="1:18" ht="17.25" customHeight="1">
      <c r="A18" s="14" t="s">
        <v>34</v>
      </c>
      <c r="B18" s="13">
        <v>5</v>
      </c>
      <c r="C18" s="13">
        <v>19</v>
      </c>
      <c r="D18" s="13">
        <v>17</v>
      </c>
      <c r="E18" s="13">
        <v>2</v>
      </c>
      <c r="F18" s="13">
        <v>1</v>
      </c>
      <c r="G18" s="13">
        <v>14</v>
      </c>
      <c r="H18" s="13">
        <v>8</v>
      </c>
      <c r="I18" s="13">
        <v>10</v>
      </c>
      <c r="J18" s="13">
        <v>7</v>
      </c>
      <c r="K18" s="13">
        <v>1</v>
      </c>
      <c r="L18" s="13">
        <v>1</v>
      </c>
      <c r="M18" s="13">
        <v>9</v>
      </c>
      <c r="N18" s="13">
        <v>9</v>
      </c>
      <c r="O18" s="11">
        <f t="shared" si="2"/>
        <v>103</v>
      </c>
      <c r="P18"/>
      <c r="Q18"/>
      <c r="R18"/>
    </row>
    <row r="19" spans="1:18" ht="17.25" customHeight="1">
      <c r="A19" s="14" t="s">
        <v>35</v>
      </c>
      <c r="B19" s="13">
        <v>18</v>
      </c>
      <c r="C19" s="13">
        <v>16</v>
      </c>
      <c r="D19" s="13">
        <v>4</v>
      </c>
      <c r="E19" s="13">
        <v>0</v>
      </c>
      <c r="F19" s="13">
        <v>6</v>
      </c>
      <c r="G19" s="13">
        <v>10</v>
      </c>
      <c r="H19" s="13">
        <v>2</v>
      </c>
      <c r="I19" s="13">
        <v>3</v>
      </c>
      <c r="J19" s="13">
        <v>5</v>
      </c>
      <c r="K19" s="13">
        <v>0</v>
      </c>
      <c r="L19" s="13">
        <v>2</v>
      </c>
      <c r="M19" s="13">
        <v>4</v>
      </c>
      <c r="N19" s="13">
        <v>3</v>
      </c>
      <c r="O19" s="11">
        <f t="shared" si="2"/>
        <v>73</v>
      </c>
      <c r="P19"/>
      <c r="Q19"/>
      <c r="R19"/>
    </row>
    <row r="20" spans="1:18" ht="17.25" customHeight="1">
      <c r="A20" s="16" t="s">
        <v>20</v>
      </c>
      <c r="B20" s="11">
        <f>+B21+B22+B23</f>
        <v>174669</v>
      </c>
      <c r="C20" s="11">
        <f aca="true" t="shared" si="6" ref="C20:N20">+C21+C22+C23</f>
        <v>199862</v>
      </c>
      <c r="D20" s="11">
        <f t="shared" si="6"/>
        <v>224203</v>
      </c>
      <c r="E20" s="11">
        <f>+E21+E22+E23</f>
        <v>33152</v>
      </c>
      <c r="F20" s="11">
        <f>+F21+F22+F23</f>
        <v>87076</v>
      </c>
      <c r="G20" s="11">
        <f t="shared" si="6"/>
        <v>132695</v>
      </c>
      <c r="H20" s="11">
        <f t="shared" si="6"/>
        <v>101777</v>
      </c>
      <c r="I20" s="11">
        <f t="shared" si="6"/>
        <v>113978</v>
      </c>
      <c r="J20" s="11">
        <f t="shared" si="6"/>
        <v>170368</v>
      </c>
      <c r="K20" s="11">
        <f t="shared" si="6"/>
        <v>53277</v>
      </c>
      <c r="L20" s="11">
        <f t="shared" si="6"/>
        <v>52083</v>
      </c>
      <c r="M20" s="11">
        <f t="shared" si="6"/>
        <v>123437</v>
      </c>
      <c r="N20" s="11">
        <f t="shared" si="6"/>
        <v>135148</v>
      </c>
      <c r="O20" s="11">
        <f t="shared" si="2"/>
        <v>1601725</v>
      </c>
      <c r="P20"/>
      <c r="Q20"/>
      <c r="R20"/>
    </row>
    <row r="21" spans="1:18" s="61" customFormat="1" ht="17.25" customHeight="1">
      <c r="A21" s="55" t="s">
        <v>21</v>
      </c>
      <c r="B21" s="67">
        <v>94840</v>
      </c>
      <c r="C21" s="67">
        <v>117875</v>
      </c>
      <c r="D21" s="67">
        <v>134993</v>
      </c>
      <c r="E21" s="67">
        <v>20677</v>
      </c>
      <c r="F21" s="67">
        <v>51213</v>
      </c>
      <c r="G21" s="67">
        <v>76548</v>
      </c>
      <c r="H21" s="67">
        <v>56641</v>
      </c>
      <c r="I21" s="67">
        <v>66867</v>
      </c>
      <c r="J21" s="67">
        <v>88690</v>
      </c>
      <c r="K21" s="67">
        <v>27773</v>
      </c>
      <c r="L21" s="67">
        <v>28402</v>
      </c>
      <c r="M21" s="67">
        <v>66637</v>
      </c>
      <c r="N21" s="67">
        <v>76607</v>
      </c>
      <c r="O21" s="68">
        <f t="shared" si="2"/>
        <v>907763</v>
      </c>
      <c r="P21" s="69"/>
      <c r="Q21"/>
      <c r="R21"/>
    </row>
    <row r="22" spans="1:18" s="61" customFormat="1" ht="17.25" customHeight="1">
      <c r="A22" s="55" t="s">
        <v>22</v>
      </c>
      <c r="B22" s="67">
        <v>77117</v>
      </c>
      <c r="C22" s="67">
        <v>78694</v>
      </c>
      <c r="D22" s="67">
        <v>85838</v>
      </c>
      <c r="E22" s="67">
        <v>11929</v>
      </c>
      <c r="F22" s="67">
        <v>34778</v>
      </c>
      <c r="G22" s="67">
        <v>54017</v>
      </c>
      <c r="H22" s="67">
        <v>43757</v>
      </c>
      <c r="I22" s="67">
        <v>45921</v>
      </c>
      <c r="J22" s="67">
        <v>79486</v>
      </c>
      <c r="K22" s="67">
        <v>24883</v>
      </c>
      <c r="L22" s="67">
        <v>23052</v>
      </c>
      <c r="M22" s="67">
        <v>55687</v>
      </c>
      <c r="N22" s="67">
        <v>55800</v>
      </c>
      <c r="O22" s="68">
        <f t="shared" si="2"/>
        <v>670959</v>
      </c>
      <c r="P22" s="69"/>
      <c r="Q22"/>
      <c r="R22"/>
    </row>
    <row r="23" spans="1:18" ht="17.25" customHeight="1">
      <c r="A23" s="12" t="s">
        <v>23</v>
      </c>
      <c r="B23" s="13">
        <v>2712</v>
      </c>
      <c r="C23" s="13">
        <v>3293</v>
      </c>
      <c r="D23" s="13">
        <v>3372</v>
      </c>
      <c r="E23" s="13">
        <v>546</v>
      </c>
      <c r="F23" s="13">
        <v>1085</v>
      </c>
      <c r="G23" s="13">
        <v>2130</v>
      </c>
      <c r="H23" s="13">
        <v>1379</v>
      </c>
      <c r="I23" s="13">
        <v>1190</v>
      </c>
      <c r="J23" s="13">
        <v>2192</v>
      </c>
      <c r="K23" s="13">
        <v>621</v>
      </c>
      <c r="L23" s="13">
        <v>629</v>
      </c>
      <c r="M23" s="13">
        <v>1113</v>
      </c>
      <c r="N23" s="13">
        <v>2741</v>
      </c>
      <c r="O23" s="11">
        <f t="shared" si="2"/>
        <v>23003</v>
      </c>
      <c r="P23"/>
      <c r="Q23"/>
      <c r="R23"/>
    </row>
    <row r="24" spans="1:18" ht="17.25" customHeight="1">
      <c r="A24" s="16" t="s">
        <v>24</v>
      </c>
      <c r="B24" s="13">
        <f>+B25+B26</f>
        <v>101996</v>
      </c>
      <c r="C24" s="13">
        <f aca="true" t="shared" si="7" ref="C24:N24">+C25+C26</f>
        <v>146221</v>
      </c>
      <c r="D24" s="13">
        <f t="shared" si="7"/>
        <v>162032</v>
      </c>
      <c r="E24" s="13">
        <f>+E25+E26</f>
        <v>26796</v>
      </c>
      <c r="F24" s="13">
        <f>+F25+F26</f>
        <v>68375</v>
      </c>
      <c r="G24" s="13">
        <f t="shared" si="7"/>
        <v>94948</v>
      </c>
      <c r="H24" s="13">
        <f t="shared" si="7"/>
        <v>60067</v>
      </c>
      <c r="I24" s="13">
        <f t="shared" si="7"/>
        <v>46592</v>
      </c>
      <c r="J24" s="13">
        <f t="shared" si="7"/>
        <v>62925</v>
      </c>
      <c r="K24" s="13">
        <f t="shared" si="7"/>
        <v>16989</v>
      </c>
      <c r="L24" s="13">
        <f t="shared" si="7"/>
        <v>20422</v>
      </c>
      <c r="M24" s="13">
        <f t="shared" si="7"/>
        <v>43727</v>
      </c>
      <c r="N24" s="13">
        <f t="shared" si="7"/>
        <v>76028</v>
      </c>
      <c r="O24" s="11">
        <f t="shared" si="2"/>
        <v>927118</v>
      </c>
      <c r="P24" s="45"/>
      <c r="Q24"/>
      <c r="R24"/>
    </row>
    <row r="25" spans="1:18" ht="17.25" customHeight="1">
      <c r="A25" s="12" t="s">
        <v>37</v>
      </c>
      <c r="B25" s="13">
        <v>81227</v>
      </c>
      <c r="C25" s="13">
        <v>118492</v>
      </c>
      <c r="D25" s="13">
        <v>132732</v>
      </c>
      <c r="E25" s="13">
        <v>22758</v>
      </c>
      <c r="F25" s="13">
        <v>54455</v>
      </c>
      <c r="G25" s="13">
        <v>78587</v>
      </c>
      <c r="H25" s="13">
        <v>49109</v>
      </c>
      <c r="I25" s="13">
        <v>38045</v>
      </c>
      <c r="J25" s="13">
        <v>52506</v>
      </c>
      <c r="K25" s="13">
        <v>14378</v>
      </c>
      <c r="L25" s="13">
        <v>17621</v>
      </c>
      <c r="M25" s="13">
        <v>35193</v>
      </c>
      <c r="N25" s="13">
        <v>62571</v>
      </c>
      <c r="O25" s="11">
        <f t="shared" si="2"/>
        <v>757674</v>
      </c>
      <c r="P25" s="44"/>
      <c r="Q25"/>
      <c r="R25"/>
    </row>
    <row r="26" spans="1:18" ht="17.25" customHeight="1">
      <c r="A26" s="12" t="s">
        <v>38</v>
      </c>
      <c r="B26" s="13">
        <v>20769</v>
      </c>
      <c r="C26" s="13">
        <v>27729</v>
      </c>
      <c r="D26" s="13">
        <v>29300</v>
      </c>
      <c r="E26" s="13">
        <v>4038</v>
      </c>
      <c r="F26" s="13">
        <v>13920</v>
      </c>
      <c r="G26" s="13">
        <v>16361</v>
      </c>
      <c r="H26" s="13">
        <v>10958</v>
      </c>
      <c r="I26" s="13">
        <v>8547</v>
      </c>
      <c r="J26" s="13">
        <v>10419</v>
      </c>
      <c r="K26" s="13">
        <v>2611</v>
      </c>
      <c r="L26" s="13">
        <v>2801</v>
      </c>
      <c r="M26" s="13">
        <v>8534</v>
      </c>
      <c r="N26" s="13">
        <v>13457</v>
      </c>
      <c r="O26" s="11">
        <f t="shared" si="2"/>
        <v>169444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5620</v>
      </c>
      <c r="O27" s="11">
        <f t="shared" si="2"/>
        <v>5620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86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86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19276.5</v>
      </c>
      <c r="O37" s="23">
        <f>SUM(B37:N37)</f>
        <v>19276.5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1859910.5799999998</v>
      </c>
      <c r="C49" s="22">
        <f aca="true" t="shared" si="11" ref="C49:N49">+C50+C62</f>
        <v>2691072.29</v>
      </c>
      <c r="D49" s="22">
        <f t="shared" si="11"/>
        <v>2980536.8099999996</v>
      </c>
      <c r="E49" s="22">
        <f t="shared" si="11"/>
        <v>601697.9</v>
      </c>
      <c r="F49" s="22">
        <f t="shared" si="11"/>
        <v>1062036.93</v>
      </c>
      <c r="G49" s="22">
        <f t="shared" si="11"/>
        <v>1662896.89</v>
      </c>
      <c r="H49" s="22">
        <f t="shared" si="11"/>
        <v>1305933.4600000002</v>
      </c>
      <c r="I49" s="22">
        <f>+I50+I62</f>
        <v>1035684.5800000001</v>
      </c>
      <c r="J49" s="22">
        <f t="shared" si="11"/>
        <v>1399183.15</v>
      </c>
      <c r="K49" s="22">
        <f>+K50+K62</f>
        <v>453913.12999999995</v>
      </c>
      <c r="L49" s="22">
        <f>+L50+L62</f>
        <v>426341.29000000004</v>
      </c>
      <c r="M49" s="22">
        <f>+M50+M62</f>
        <v>894820.16</v>
      </c>
      <c r="N49" s="22">
        <f t="shared" si="11"/>
        <v>1669409.1199999999</v>
      </c>
      <c r="O49" s="22">
        <f>SUM(B49:N49)</f>
        <v>18043436.290000003</v>
      </c>
      <c r="P49"/>
      <c r="Q49"/>
      <c r="R49"/>
    </row>
    <row r="50" spans="1:18" ht="17.25" customHeight="1">
      <c r="A50" s="16" t="s">
        <v>57</v>
      </c>
      <c r="B50" s="23">
        <f>SUM(B51:B61)</f>
        <v>1843177.0999999999</v>
      </c>
      <c r="C50" s="23">
        <f aca="true" t="shared" si="12" ref="C50:N50">SUM(C51:C61)</f>
        <v>2667918.0300000003</v>
      </c>
      <c r="D50" s="23">
        <f t="shared" si="12"/>
        <v>2966774.55</v>
      </c>
      <c r="E50" s="23">
        <f t="shared" si="12"/>
        <v>601697.9</v>
      </c>
      <c r="F50" s="23">
        <f t="shared" si="12"/>
        <v>1048545.89</v>
      </c>
      <c r="G50" s="23">
        <f t="shared" si="12"/>
        <v>1639788.95</v>
      </c>
      <c r="H50" s="23">
        <f t="shared" si="12"/>
        <v>1305933.4600000002</v>
      </c>
      <c r="I50" s="23">
        <f>SUM(I51:I61)</f>
        <v>1025026.05</v>
      </c>
      <c r="J50" s="23">
        <f t="shared" si="12"/>
        <v>1388734.75</v>
      </c>
      <c r="K50" s="23">
        <f>SUM(K51:K61)</f>
        <v>452400.32999999996</v>
      </c>
      <c r="L50" s="23">
        <f>SUM(L51:L61)</f>
        <v>418501.72000000003</v>
      </c>
      <c r="M50" s="23">
        <f>SUM(M51:M61)</f>
        <v>893355.42</v>
      </c>
      <c r="N50" s="23">
        <f t="shared" si="12"/>
        <v>1653349.22</v>
      </c>
      <c r="O50" s="23">
        <f>SUM(B50:N50)</f>
        <v>17905203.37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1796074.99</v>
      </c>
      <c r="C51" s="23">
        <f t="shared" si="13"/>
        <v>2599574.25</v>
      </c>
      <c r="D51" s="23">
        <f t="shared" si="13"/>
        <v>2960388.79</v>
      </c>
      <c r="E51" s="23">
        <f t="shared" si="13"/>
        <v>601697.9</v>
      </c>
      <c r="F51" s="23">
        <f t="shared" si="13"/>
        <v>1020338.94</v>
      </c>
      <c r="G51" s="23">
        <f t="shared" si="13"/>
        <v>1636343.55</v>
      </c>
      <c r="H51" s="23">
        <f t="shared" si="13"/>
        <v>1296678.75</v>
      </c>
      <c r="I51" s="23">
        <f t="shared" si="13"/>
        <v>1021649.13</v>
      </c>
      <c r="J51" s="23">
        <f t="shared" si="13"/>
        <v>1386128.23</v>
      </c>
      <c r="K51" s="23">
        <f t="shared" si="13"/>
        <v>451056.41</v>
      </c>
      <c r="L51" s="23">
        <f t="shared" si="13"/>
        <v>417277.64</v>
      </c>
      <c r="M51" s="23">
        <f t="shared" si="13"/>
        <v>891099.86</v>
      </c>
      <c r="N51" s="23">
        <f t="shared" si="13"/>
        <v>1590021.44</v>
      </c>
      <c r="O51" s="23">
        <f>SUM(B51:N51)</f>
        <v>17668329.880000003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19276.5</v>
      </c>
      <c r="O55" s="23">
        <f aca="true" t="shared" si="14" ref="O55:O60">SUM(B55:N55)</f>
        <v>19276.5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13762.26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138232.92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-255542.36</v>
      </c>
      <c r="C66" s="35">
        <f t="shared" si="15"/>
        <v>-326407.96</v>
      </c>
      <c r="D66" s="35">
        <f t="shared" si="15"/>
        <v>-333496.55</v>
      </c>
      <c r="E66" s="35">
        <f t="shared" si="15"/>
        <v>-113837.1</v>
      </c>
      <c r="F66" s="35">
        <f t="shared" si="15"/>
        <v>-98643.56</v>
      </c>
      <c r="G66" s="35">
        <f t="shared" si="15"/>
        <v>-288957.55000000005</v>
      </c>
      <c r="H66" s="35">
        <f t="shared" si="15"/>
        <v>-131922.59</v>
      </c>
      <c r="I66" s="35">
        <f t="shared" si="15"/>
        <v>-165021.3</v>
      </c>
      <c r="J66" s="35">
        <f t="shared" si="15"/>
        <v>-176523.63</v>
      </c>
      <c r="K66" s="35">
        <f t="shared" si="15"/>
        <v>-34816.36</v>
      </c>
      <c r="L66" s="35">
        <f t="shared" si="15"/>
        <v>-48493.78999999999</v>
      </c>
      <c r="M66" s="35">
        <f t="shared" si="15"/>
        <v>-85828.09</v>
      </c>
      <c r="N66" s="35">
        <f t="shared" si="15"/>
        <v>-221842.12</v>
      </c>
      <c r="O66" s="35">
        <f aca="true" t="shared" si="16" ref="O66:O74">SUM(B66:N66)</f>
        <v>-2281332.9600000004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-230035.88999999998</v>
      </c>
      <c r="C67" s="35">
        <f t="shared" si="17"/>
        <v>-250524.36000000002</v>
      </c>
      <c r="D67" s="35">
        <f t="shared" si="17"/>
        <v>-242138.66999999998</v>
      </c>
      <c r="E67" s="35">
        <f t="shared" si="17"/>
        <v>-36631.7</v>
      </c>
      <c r="F67" s="35">
        <f t="shared" si="17"/>
        <v>-79554.3</v>
      </c>
      <c r="G67" s="35">
        <f t="shared" si="17"/>
        <v>-242394.55000000002</v>
      </c>
      <c r="H67" s="35">
        <f t="shared" si="17"/>
        <v>-106605.6</v>
      </c>
      <c r="I67" s="35">
        <f t="shared" si="17"/>
        <v>-132503.05</v>
      </c>
      <c r="J67" s="35">
        <f t="shared" si="17"/>
        <v>-154352.52000000002</v>
      </c>
      <c r="K67" s="35">
        <f t="shared" si="17"/>
        <v>-28461.7</v>
      </c>
      <c r="L67" s="35">
        <f t="shared" si="17"/>
        <v>-38287.2</v>
      </c>
      <c r="M67" s="35">
        <f t="shared" si="17"/>
        <v>-46822.7</v>
      </c>
      <c r="N67" s="35">
        <f t="shared" si="17"/>
        <v>-191470.4</v>
      </c>
      <c r="O67" s="35">
        <f t="shared" si="16"/>
        <v>-1779782.64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-176304.3</v>
      </c>
      <c r="C68" s="58">
        <f aca="true" t="shared" si="18" ref="C68:N68">-ROUND(C9*$D$3,2)</f>
        <v>-236801</v>
      </c>
      <c r="D68" s="58">
        <f t="shared" si="18"/>
        <v>-215219.3</v>
      </c>
      <c r="E68" s="58">
        <f t="shared" si="18"/>
        <v>-36631.7</v>
      </c>
      <c r="F68" s="58">
        <f t="shared" si="18"/>
        <v>-79554.3</v>
      </c>
      <c r="G68" s="58">
        <f t="shared" si="18"/>
        <v>-149179.9</v>
      </c>
      <c r="H68" s="58">
        <f>-ROUND((H9+H29)*$D$3,2)</f>
        <v>-106605.6</v>
      </c>
      <c r="I68" s="58">
        <f t="shared" si="18"/>
        <v>-56674</v>
      </c>
      <c r="J68" s="58">
        <f t="shared" si="18"/>
        <v>-89844.2</v>
      </c>
      <c r="K68" s="58">
        <f t="shared" si="18"/>
        <v>-28461.7</v>
      </c>
      <c r="L68" s="58">
        <f t="shared" si="18"/>
        <v>-38287.2</v>
      </c>
      <c r="M68" s="58">
        <f t="shared" si="18"/>
        <v>-46822.7</v>
      </c>
      <c r="N68" s="58">
        <f t="shared" si="18"/>
        <v>-191470.4</v>
      </c>
      <c r="O68" s="58">
        <f t="shared" si="16"/>
        <v>-1451856.2999999998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-313.9</v>
      </c>
      <c r="C70" s="35">
        <v>-215</v>
      </c>
      <c r="D70" s="35">
        <v>-129</v>
      </c>
      <c r="E70" s="19">
        <v>0</v>
      </c>
      <c r="F70" s="19">
        <v>0</v>
      </c>
      <c r="G70" s="35">
        <v>-266.6</v>
      </c>
      <c r="H70" s="19">
        <v>0</v>
      </c>
      <c r="I70" s="35">
        <v>-296.7</v>
      </c>
      <c r="J70" s="35">
        <v>-202.1</v>
      </c>
      <c r="K70" s="19">
        <v>0</v>
      </c>
      <c r="L70" s="19">
        <v>0</v>
      </c>
      <c r="M70" s="19">
        <v>0</v>
      </c>
      <c r="N70" s="19">
        <v>0</v>
      </c>
      <c r="O70" s="35">
        <f t="shared" si="16"/>
        <v>-1423.3</v>
      </c>
      <c r="P70"/>
      <c r="Q70"/>
      <c r="R70"/>
    </row>
    <row r="71" spans="1:18" ht="18.75" customHeight="1">
      <c r="A71" s="12" t="s">
        <v>73</v>
      </c>
      <c r="B71" s="35">
        <v>-15002.7</v>
      </c>
      <c r="C71" s="35">
        <v>-4093.6</v>
      </c>
      <c r="D71" s="35">
        <v>-6161.9</v>
      </c>
      <c r="E71" s="19">
        <v>0</v>
      </c>
      <c r="F71" s="19">
        <v>0</v>
      </c>
      <c r="G71" s="35">
        <v>-8875.2</v>
      </c>
      <c r="H71" s="19">
        <v>0</v>
      </c>
      <c r="I71" s="35">
        <v>-7795.9</v>
      </c>
      <c r="J71" s="35">
        <v>-7705.6</v>
      </c>
      <c r="K71" s="19">
        <v>0</v>
      </c>
      <c r="L71" s="19">
        <v>0</v>
      </c>
      <c r="M71" s="19">
        <v>0</v>
      </c>
      <c r="N71" s="19">
        <v>0</v>
      </c>
      <c r="O71" s="35">
        <f t="shared" si="16"/>
        <v>-49634.899999999994</v>
      </c>
      <c r="P71"/>
      <c r="Q71"/>
      <c r="R71"/>
    </row>
    <row r="72" spans="1:18" ht="18.75" customHeight="1">
      <c r="A72" s="12" t="s">
        <v>74</v>
      </c>
      <c r="B72" s="35">
        <v>-38414.99</v>
      </c>
      <c r="C72" s="35">
        <v>-9414.76</v>
      </c>
      <c r="D72" s="35">
        <v>-20628.47</v>
      </c>
      <c r="E72" s="19">
        <v>0</v>
      </c>
      <c r="F72" s="19">
        <v>0</v>
      </c>
      <c r="G72" s="35">
        <v>-84072.85</v>
      </c>
      <c r="H72" s="19">
        <v>0</v>
      </c>
      <c r="I72" s="35">
        <v>-67736.45</v>
      </c>
      <c r="J72" s="35">
        <v>-56600.62</v>
      </c>
      <c r="K72" s="19">
        <v>0</v>
      </c>
      <c r="L72" s="19">
        <v>0</v>
      </c>
      <c r="M72" s="19">
        <v>0</v>
      </c>
      <c r="N72" s="19">
        <v>0</v>
      </c>
      <c r="O72" s="35">
        <f t="shared" si="16"/>
        <v>-276868.14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-25506.47</v>
      </c>
      <c r="C74" s="58">
        <f t="shared" si="19"/>
        <v>-75883.6</v>
      </c>
      <c r="D74" s="35">
        <f t="shared" si="19"/>
        <v>-91357.88</v>
      </c>
      <c r="E74" s="35">
        <f t="shared" si="19"/>
        <v>-77205.40000000001</v>
      </c>
      <c r="F74" s="35">
        <f t="shared" si="19"/>
        <v>-19089.260000000002</v>
      </c>
      <c r="G74" s="35">
        <f t="shared" si="19"/>
        <v>-46563</v>
      </c>
      <c r="H74" s="35">
        <f t="shared" si="19"/>
        <v>-25316.989999999998</v>
      </c>
      <c r="I74" s="35">
        <f t="shared" si="19"/>
        <v>-32518.25</v>
      </c>
      <c r="J74" s="35">
        <f t="shared" si="19"/>
        <v>-22171.11</v>
      </c>
      <c r="K74" s="35">
        <f t="shared" si="19"/>
        <v>-6354.66</v>
      </c>
      <c r="L74" s="35">
        <f t="shared" si="19"/>
        <v>-10206.59</v>
      </c>
      <c r="M74" s="35">
        <f t="shared" si="19"/>
        <v>-39005.39</v>
      </c>
      <c r="N74" s="58">
        <f t="shared" si="19"/>
        <v>-30371.72</v>
      </c>
      <c r="O74" s="58">
        <f t="shared" si="16"/>
        <v>-501550.32000000007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19">
        <v>0</v>
      </c>
      <c r="G77" s="19">
        <v>0</v>
      </c>
      <c r="H77" s="19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35">
        <v>-5285.5</v>
      </c>
      <c r="F79" s="35">
        <v>-10896.5</v>
      </c>
      <c r="G79" s="35">
        <v>-14663</v>
      </c>
      <c r="H79" s="35">
        <v>-10896.5</v>
      </c>
      <c r="I79" s="35">
        <v>-9253.5</v>
      </c>
      <c r="J79" s="35">
        <v>-13206</v>
      </c>
      <c r="K79" s="35">
        <v>-4340</v>
      </c>
      <c r="L79" s="35">
        <v>-4340</v>
      </c>
      <c r="M79" s="35">
        <v>-8819.5</v>
      </c>
      <c r="N79" s="35">
        <v>-15035</v>
      </c>
      <c r="O79" s="58">
        <f>SUM(B79:N79)</f>
        <v>-155000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35">
        <v>-10269.97</v>
      </c>
      <c r="C81" s="35">
        <v>-53745.07</v>
      </c>
      <c r="D81" s="35">
        <v>-68191.24</v>
      </c>
      <c r="E81" s="35">
        <v>-9164.33</v>
      </c>
      <c r="F81" s="35">
        <v>-7655.26</v>
      </c>
      <c r="G81" s="35">
        <v>-31362.5</v>
      </c>
      <c r="H81" s="35">
        <v>-13999.06</v>
      </c>
      <c r="I81" s="35">
        <v>-23264.75</v>
      </c>
      <c r="J81" s="35">
        <v>-8965.11</v>
      </c>
      <c r="K81" s="35">
        <v>-2014.66</v>
      </c>
      <c r="L81" s="35">
        <v>-5866.59</v>
      </c>
      <c r="M81" s="35">
        <v>-30185.89</v>
      </c>
      <c r="N81" s="35">
        <v>-15336.72</v>
      </c>
      <c r="O81" s="35">
        <f aca="true" t="shared" si="20" ref="O81:O88">SUM(B81:N81)</f>
        <v>-280021.14999999997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t="shared" si="20"/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1604368.22</v>
      </c>
      <c r="C114" s="24">
        <f t="shared" si="23"/>
        <v>2364664.33</v>
      </c>
      <c r="D114" s="24">
        <f t="shared" si="23"/>
        <v>2647040.26</v>
      </c>
      <c r="E114" s="24">
        <f t="shared" si="23"/>
        <v>487860.80000000005</v>
      </c>
      <c r="F114" s="24">
        <f t="shared" si="23"/>
        <v>963393.37</v>
      </c>
      <c r="G114" s="24">
        <f t="shared" si="23"/>
        <v>1373939.3399999999</v>
      </c>
      <c r="H114" s="24">
        <f aca="true" t="shared" si="24" ref="H114:M114">+H115+H116</f>
        <v>1174010.87</v>
      </c>
      <c r="I114" s="24">
        <f t="shared" si="24"/>
        <v>870663.28</v>
      </c>
      <c r="J114" s="24">
        <f t="shared" si="24"/>
        <v>1222659.5199999998</v>
      </c>
      <c r="K114" s="24">
        <f t="shared" si="24"/>
        <v>419096.76999999996</v>
      </c>
      <c r="L114" s="24">
        <f t="shared" si="24"/>
        <v>377847.5</v>
      </c>
      <c r="M114" s="24">
        <f t="shared" si="24"/>
        <v>808992.0700000001</v>
      </c>
      <c r="N114" s="24">
        <f>+N115+N116</f>
        <v>1447567</v>
      </c>
      <c r="O114" s="42">
        <f t="shared" si="22"/>
        <v>15762103.33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1587634.74</v>
      </c>
      <c r="C115" s="24">
        <f t="shared" si="25"/>
        <v>2341510.0700000003</v>
      </c>
      <c r="D115" s="24">
        <f t="shared" si="25"/>
        <v>2633278</v>
      </c>
      <c r="E115" s="24">
        <f t="shared" si="25"/>
        <v>487860.80000000005</v>
      </c>
      <c r="F115" s="24">
        <f t="shared" si="25"/>
        <v>949902.33</v>
      </c>
      <c r="G115" s="24">
        <f t="shared" si="25"/>
        <v>1350831.4</v>
      </c>
      <c r="H115" s="24">
        <f aca="true" t="shared" si="26" ref="H115:M115">+H50+H67+H74+H111</f>
        <v>1174010.87</v>
      </c>
      <c r="I115" s="24">
        <f t="shared" si="26"/>
        <v>860004.75</v>
      </c>
      <c r="J115" s="24">
        <f t="shared" si="26"/>
        <v>1212211.1199999999</v>
      </c>
      <c r="K115" s="24">
        <f t="shared" si="26"/>
        <v>417583.97</v>
      </c>
      <c r="L115" s="24">
        <f t="shared" si="26"/>
        <v>370007.93</v>
      </c>
      <c r="M115" s="24">
        <f t="shared" si="26"/>
        <v>807527.3300000001</v>
      </c>
      <c r="N115" s="24">
        <f>+N50+N67+N74+N111</f>
        <v>1431507.1</v>
      </c>
      <c r="O115" s="42">
        <f t="shared" si="22"/>
        <v>15623870.41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13762.26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138232.92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15762103.309999999</v>
      </c>
      <c r="P122" s="46"/>
    </row>
    <row r="123" spans="1:15" ht="18.75" customHeight="1">
      <c r="A123" s="26" t="s">
        <v>120</v>
      </c>
      <c r="B123" s="27">
        <v>196189.95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196189.95</v>
      </c>
    </row>
    <row r="124" spans="1:15" ht="18.75" customHeight="1">
      <c r="A124" s="26" t="s">
        <v>121</v>
      </c>
      <c r="B124" s="27">
        <v>1408178.27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1408178.27</v>
      </c>
    </row>
    <row r="125" spans="1:15" ht="18.75" customHeight="1">
      <c r="A125" s="26" t="s">
        <v>122</v>
      </c>
      <c r="B125" s="38">
        <v>0</v>
      </c>
      <c r="C125" s="27">
        <v>2364664.32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2364664.32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2647040.26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2647040.26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1373939.33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1373939.33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509640.16</v>
      </c>
      <c r="O139" s="39">
        <f t="shared" si="29"/>
        <v>509640.16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937926.83</v>
      </c>
      <c r="O140" s="39">
        <f t="shared" si="29"/>
        <v>937926.83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487860.8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487860.8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963393.37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963393.37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1174010.87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1174010.87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870663.28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870663.28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1222659.53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1222659.53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419096.77</v>
      </c>
      <c r="L146" s="38">
        <v>0</v>
      </c>
      <c r="M146" s="38">
        <v>0</v>
      </c>
      <c r="N146" s="38">
        <v>0</v>
      </c>
      <c r="O146" s="39">
        <f>SUM(B146:N146)</f>
        <v>419096.77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377847.5</v>
      </c>
      <c r="M147" s="38">
        <v>0</v>
      </c>
      <c r="N147" s="38">
        <v>0</v>
      </c>
      <c r="O147" s="39">
        <f>SUM(B147:N147)</f>
        <v>377847.5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5">
        <v>808992.07</v>
      </c>
      <c r="N148" s="75">
        <v>0</v>
      </c>
      <c r="O148" s="40">
        <f>SUM(B148:N148)</f>
        <v>808992.07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2019-02-14T16:40:15Z</dcterms:modified>
  <cp:category/>
  <cp:version/>
  <cp:contentType/>
  <cp:contentStatus/>
</cp:coreProperties>
</file>