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<sst xmlns="http://schemas.openxmlformats.org/spreadsheetml/2006/main" count="161" uniqueCount="156">
  <si>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</si>
  <si>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</si>
  <si>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</si>
  <si>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</si>
  <si>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</si>
  <si>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</si>
  <si>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</si>
  <si>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</si>
  <si>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</si>
  <si>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</si>
  <si>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</si>
  <si>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</si>
  <si>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</si>
  <si>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</si>
  <si>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</si>
  <si>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</si>
  <si>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</si>
  <si>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</si>
  <si>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</si>
  <si>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</si>
  <si>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</si>
  <si>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</si>
  <si>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</si>
  <si>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</si>
  <si>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</si>
  <si>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</si>
  <si>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</si>
  <si>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</si>
  <si>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</si>
  <si>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</si>
  <si>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</si>
  <si>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</si>
  <si>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</si>
  <si>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</si>
  <si>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</si>
  <si>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</si>
  <si>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</si>
  <si>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</si>
  <si>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</si>
  <si>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</si>
  <si>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</si>
  <si>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</si>
  <si>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</si>
  <si>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</si>
  <si>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</si>
  <si>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</si>
  <si>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</si>
  <si>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</si>
  <si>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</si>
  <si>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</si>
  <si>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</si>
  <si>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</si>
  <si>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</si>
  <si>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</si>
  <si>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</si>
  <si>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</si>
  <si>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</si>
  <si>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</si>
  <si>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</si>
  <si>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</si>
  <si>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</si>
  <si>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</si>
  <si>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</si>
  <si>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</si>
  <si>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</si>
  <si>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</si>
  <si>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</si>
  <si>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</si>
  <si>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</si>
  <si>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</si>
  <si>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</si>
  <si>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</si>
  <si>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</si>
  <si>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</si>
  <si>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</si>
  <si>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</si>
  <si>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</si>
  <si>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</si>
  <si>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</si>
  <si>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</si>
  <si>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</si>
  <si>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</si>
  <si>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</si>
  <si>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</si>
  <si>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</si>
  <si>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</si>
  <si>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</si>
  <si>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</si>
  <si>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</si>
  <si>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</si>
  <si>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</si>
  <si>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</si>
  <si>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</si>
  <si>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</si>
  <si>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</si>
  <si>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</si>
  <si>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</si>
  <si>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</si>
  <si>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</si>
  <si>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</si>
  <si>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</si>
  <si>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</si>
  <si>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</si>
  <si>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</si>
  <si>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</si>
  <si>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</si>
  <si>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</si>
  <si>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</si>
  <si>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</si>
  <si>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</si>
  <si>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</si>
  <si>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</si>
  <si>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</si>
  <si>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</si>
  <si>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</si>
  <si>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</si>
  <si>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</si>
  <si>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</si>
  <si>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</si>
  <si>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</si>
  <si>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</si>
  <si>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</si>
  <si>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</si>
  <si>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</si>
  <si>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</si>
  <si>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</si>
  <si>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</si>
  <si>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</si>
  <si>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</si>
  <si>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</si>
  <si>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</si>
  <si>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</si>
  <si>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</si>
  <si>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</si>
  <si>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</si>
  <si>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</si>
  <si>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</si>
  <si>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</si>
  <si>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</si>
  <si>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</si>
  <si>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</si>
  <si>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</si>
  <si>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</si>
  <si>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</si>
  <si>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</si>
  <si>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</si>
  <si>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</si>
  <si>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</si>
  <si>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</si>
  <si>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</si>
  <si>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</si>
  <si>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</si>
  <si>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</si>
  <si>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</si>
  <si>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</si>
  <si>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07/02/19 - VENCIMENTO 14/02/19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</si>
</sst>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580989</v>
      </c>
      <c r="C7" s="9">
        <f t="shared" si="0"/>
        <v>750350</v>
      </c>
      <c r="D7" s="9">
        <f t="shared" si="0"/>
        <v>771976</v>
      </c>
      <c r="E7" s="9">
        <f>+E8+E20+E24+E27</f>
        <v>115688</v>
      </c>
      <c r="F7" s="9">
        <f>+F8+F20+F24+F27</f>
        <v>315138</v>
      </c>
      <c r="G7" s="9">
        <f t="shared" si="0"/>
        <v>494842</v>
      </c>
      <c r="H7" s="9">
        <f t="shared" si="0"/>
        <v>358108</v>
      </c>
      <c r="I7" s="9">
        <f t="shared" si="0"/>
        <v>306854</v>
      </c>
      <c r="J7" s="9">
        <f t="shared" si="0"/>
        <v>478744</v>
      </c>
      <c r="K7" s="9">
        <f t="shared" si="0"/>
        <v>153449</v>
      </c>
      <c r="L7" s="9">
        <f t="shared" si="0"/>
        <v>154979</v>
      </c>
      <c r="M7" s="9">
        <f t="shared" si="0"/>
        <v>322740</v>
      </c>
      <c r="N7" s="9">
        <f t="shared" si="0"/>
        <v>498878</v>
      </c>
      <c r="O7" s="9">
        <f t="shared" si="0"/>
        <v>5302735</v>
      </c>
      <c r="P7" s="44"/>
      <c r="Q7"/>
      <c r="R7"/>
    </row>
    <row r="8" spans="1:18" ht="17.25" customHeight="1">
      <c r="A8" s="10" t="s">
        <v>36</v>
      </c>
      <c r="B8" s="11">
        <f>B9+B12+B16</f>
        <v>300352</v>
      </c>
      <c r="C8" s="11">
        <f aca="true" t="shared" si="1" ref="C8:N8">C9+C12+C16</f>
        <v>399000</v>
      </c>
      <c r="D8" s="11">
        <f t="shared" si="1"/>
        <v>379917</v>
      </c>
      <c r="E8" s="11">
        <f>E9+E12+E16</f>
        <v>54933</v>
      </c>
      <c r="F8" s="11">
        <f>F9+F12+F16</f>
        <v>156190</v>
      </c>
      <c r="G8" s="11">
        <f t="shared" si="1"/>
        <v>262366</v>
      </c>
      <c r="H8" s="11">
        <f t="shared" si="1"/>
        <v>195768</v>
      </c>
      <c r="I8" s="11">
        <f t="shared" si="1"/>
        <v>142006</v>
      </c>
      <c r="J8" s="11">
        <f t="shared" si="1"/>
        <v>243785</v>
      </c>
      <c r="K8" s="11">
        <f t="shared" si="1"/>
        <v>81907</v>
      </c>
      <c r="L8" s="11">
        <f t="shared" si="1"/>
        <v>80974</v>
      </c>
      <c r="M8" s="11">
        <f t="shared" si="1"/>
        <v>155353</v>
      </c>
      <c r="N8" s="11">
        <f t="shared" si="1"/>
        <v>279153</v>
      </c>
      <c r="O8" s="11">
        <f aca="true" t="shared" si="2" ref="O8:O27">SUM(B8:N8)</f>
        <v>2731704</v>
      </c>
      <c r="P8"/>
      <c r="Q8"/>
      <c r="R8"/>
    </row>
    <row r="9" spans="1:18" ht="17.25" customHeight="1">
      <c r="A9" s="15" t="s">
        <v>14</v>
      </c>
      <c r="B9" s="13">
        <f>+B10+B11</f>
        <v>40620</v>
      </c>
      <c r="C9" s="13">
        <f aca="true" t="shared" si="3" ref="C9:N9">+C10+C11</f>
        <v>54648</v>
      </c>
      <c r="D9" s="13">
        <f t="shared" si="3"/>
        <v>49314</v>
      </c>
      <c r="E9" s="13">
        <f>+E10+E11</f>
        <v>8576</v>
      </c>
      <c r="F9" s="13">
        <f>+F10+F11</f>
        <v>18229</v>
      </c>
      <c r="G9" s="13">
        <f t="shared" si="3"/>
        <v>34668</v>
      </c>
      <c r="H9" s="13">
        <f t="shared" si="3"/>
        <v>24584</v>
      </c>
      <c r="I9" s="13">
        <f t="shared" si="3"/>
        <v>13358</v>
      </c>
      <c r="J9" s="13">
        <f t="shared" si="3"/>
        <v>20693</v>
      </c>
      <c r="K9" s="13">
        <f t="shared" si="3"/>
        <v>7087</v>
      </c>
      <c r="L9" s="13">
        <f t="shared" si="3"/>
        <v>8711</v>
      </c>
      <c r="M9" s="13">
        <f t="shared" si="3"/>
        <v>10561</v>
      </c>
      <c r="N9" s="13">
        <f t="shared" si="3"/>
        <v>44752</v>
      </c>
      <c r="O9" s="11">
        <f t="shared" si="2"/>
        <v>335801</v>
      </c>
      <c r="P9"/>
      <c r="Q9"/>
      <c r="R9"/>
    </row>
    <row r="10" spans="1:18" ht="17.25" customHeight="1">
      <c r="A10" s="29" t="s">
        <v>15</v>
      </c>
      <c r="B10" s="13">
        <v>40620</v>
      </c>
      <c r="C10" s="13">
        <v>54648</v>
      </c>
      <c r="D10" s="13">
        <v>49314</v>
      </c>
      <c r="E10" s="13">
        <v>8576</v>
      </c>
      <c r="F10" s="13">
        <v>18229</v>
      </c>
      <c r="G10" s="13">
        <v>34668</v>
      </c>
      <c r="H10" s="13">
        <v>24584</v>
      </c>
      <c r="I10" s="13">
        <v>13358</v>
      </c>
      <c r="J10" s="13">
        <v>20693</v>
      </c>
      <c r="K10" s="13">
        <v>7087</v>
      </c>
      <c r="L10" s="13">
        <v>8711</v>
      </c>
      <c r="M10" s="13">
        <v>10561</v>
      </c>
      <c r="N10" s="13">
        <v>44752</v>
      </c>
      <c r="O10" s="11">
        <f t="shared" si="2"/>
        <v>335801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248349</v>
      </c>
      <c r="C12" s="17">
        <f t="shared" si="4"/>
        <v>328414</v>
      </c>
      <c r="D12" s="17">
        <f t="shared" si="4"/>
        <v>316148</v>
      </c>
      <c r="E12" s="17">
        <f>SUM(E13:E15)</f>
        <v>43897</v>
      </c>
      <c r="F12" s="17">
        <f>SUM(F13:F15)</f>
        <v>131807</v>
      </c>
      <c r="G12" s="17">
        <f t="shared" si="4"/>
        <v>217872</v>
      </c>
      <c r="H12" s="17">
        <f t="shared" si="4"/>
        <v>163090</v>
      </c>
      <c r="I12" s="17">
        <f t="shared" si="4"/>
        <v>121768</v>
      </c>
      <c r="J12" s="17">
        <f t="shared" si="4"/>
        <v>212247</v>
      </c>
      <c r="K12" s="17">
        <f t="shared" si="4"/>
        <v>70681</v>
      </c>
      <c r="L12" s="17">
        <f t="shared" si="4"/>
        <v>68686</v>
      </c>
      <c r="M12" s="17">
        <f t="shared" si="4"/>
        <v>136824</v>
      </c>
      <c r="N12" s="17">
        <f t="shared" si="4"/>
        <v>223630</v>
      </c>
      <c r="O12" s="11">
        <f t="shared" si="2"/>
        <v>2283413</v>
      </c>
      <c r="P12"/>
      <c r="Q12"/>
      <c r="R12"/>
    </row>
    <row r="13" spans="1:18" s="61" customFormat="1" ht="17.25" customHeight="1">
      <c r="A13" s="66" t="s">
        <v>17</v>
      </c>
      <c r="B13" s="67">
        <v>122235</v>
      </c>
      <c r="C13" s="67">
        <v>170289</v>
      </c>
      <c r="D13" s="67">
        <v>167226</v>
      </c>
      <c r="E13" s="67">
        <v>24766</v>
      </c>
      <c r="F13" s="67">
        <v>70071</v>
      </c>
      <c r="G13" s="67">
        <v>111928</v>
      </c>
      <c r="H13" s="67">
        <v>80662</v>
      </c>
      <c r="I13" s="67">
        <v>64245</v>
      </c>
      <c r="J13" s="67">
        <v>100589</v>
      </c>
      <c r="K13" s="67">
        <v>33378</v>
      </c>
      <c r="L13" s="67">
        <v>33371</v>
      </c>
      <c r="M13" s="67">
        <v>67719</v>
      </c>
      <c r="N13" s="67">
        <v>108075</v>
      </c>
      <c r="O13" s="68">
        <f t="shared" si="2"/>
        <v>1154554</v>
      </c>
      <c r="P13" s="69"/>
      <c r="Q13" s="70"/>
      <c r="R13"/>
    </row>
    <row r="14" spans="1:18" s="61" customFormat="1" ht="17.25" customHeight="1">
      <c r="A14" s="66" t="s">
        <v>18</v>
      </c>
      <c r="B14" s="67">
        <v>119947</v>
      </c>
      <c r="C14" s="67">
        <v>148866</v>
      </c>
      <c r="D14" s="67">
        <v>140946</v>
      </c>
      <c r="E14" s="67">
        <v>17550</v>
      </c>
      <c r="F14" s="67">
        <v>59220</v>
      </c>
      <c r="G14" s="67">
        <v>99965</v>
      </c>
      <c r="H14" s="67">
        <v>78684</v>
      </c>
      <c r="I14" s="67">
        <v>55263</v>
      </c>
      <c r="J14" s="67">
        <v>107222</v>
      </c>
      <c r="K14" s="67">
        <v>35873</v>
      </c>
      <c r="L14" s="67">
        <v>33786</v>
      </c>
      <c r="M14" s="67">
        <v>67229</v>
      </c>
      <c r="N14" s="67">
        <v>107340</v>
      </c>
      <c r="O14" s="68">
        <f t="shared" si="2"/>
        <v>1071891</v>
      </c>
      <c r="P14" s="69"/>
      <c r="Q14"/>
      <c r="R14"/>
    </row>
    <row r="15" spans="1:18" ht="17.25" customHeight="1">
      <c r="A15" s="14" t="s">
        <v>19</v>
      </c>
      <c r="B15" s="13">
        <v>6167</v>
      </c>
      <c r="C15" s="13">
        <v>9259</v>
      </c>
      <c r="D15" s="13">
        <v>7976</v>
      </c>
      <c r="E15" s="13">
        <v>1581</v>
      </c>
      <c r="F15" s="13">
        <v>2516</v>
      </c>
      <c r="G15" s="13">
        <v>5979</v>
      </c>
      <c r="H15" s="13">
        <v>3744</v>
      </c>
      <c r="I15" s="13">
        <v>2260</v>
      </c>
      <c r="J15" s="13">
        <v>4436</v>
      </c>
      <c r="K15" s="13">
        <v>1430</v>
      </c>
      <c r="L15" s="13">
        <v>1529</v>
      </c>
      <c r="M15" s="13">
        <v>1876</v>
      </c>
      <c r="N15" s="13">
        <v>8215</v>
      </c>
      <c r="O15" s="11">
        <f t="shared" si="2"/>
        <v>56968</v>
      </c>
      <c r="P15"/>
      <c r="Q15"/>
      <c r="R15"/>
    </row>
    <row r="16" spans="1:15" ht="17.25" customHeight="1">
      <c r="A16" s="15" t="s">
        <v>32</v>
      </c>
      <c r="B16" s="13">
        <f>B17+B18+B19</f>
        <v>11383</v>
      </c>
      <c r="C16" s="13">
        <f aca="true" t="shared" si="5" ref="C16:N16">C17+C18+C19</f>
        <v>15938</v>
      </c>
      <c r="D16" s="13">
        <f t="shared" si="5"/>
        <v>14455</v>
      </c>
      <c r="E16" s="13">
        <f>E17+E18+E19</f>
        <v>2460</v>
      </c>
      <c r="F16" s="13">
        <f>F17+F18+F19</f>
        <v>6154</v>
      </c>
      <c r="G16" s="13">
        <f t="shared" si="5"/>
        <v>9826</v>
      </c>
      <c r="H16" s="13">
        <f t="shared" si="5"/>
        <v>8094</v>
      </c>
      <c r="I16" s="13">
        <f t="shared" si="5"/>
        <v>6880</v>
      </c>
      <c r="J16" s="13">
        <f t="shared" si="5"/>
        <v>10845</v>
      </c>
      <c r="K16" s="13">
        <f t="shared" si="5"/>
        <v>4139</v>
      </c>
      <c r="L16" s="13">
        <f t="shared" si="5"/>
        <v>3577</v>
      </c>
      <c r="M16" s="13">
        <f t="shared" si="5"/>
        <v>7968</v>
      </c>
      <c r="N16" s="13">
        <f t="shared" si="5"/>
        <v>10771</v>
      </c>
      <c r="O16" s="11">
        <f t="shared" si="2"/>
        <v>112490</v>
      </c>
    </row>
    <row r="17" spans="1:18" ht="17.25" customHeight="1">
      <c r="A17" s="14" t="s">
        <v>33</v>
      </c>
      <c r="B17" s="13">
        <v>11356</v>
      </c>
      <c r="C17" s="13">
        <v>15909</v>
      </c>
      <c r="D17" s="13">
        <v>14439</v>
      </c>
      <c r="E17" s="13">
        <v>2460</v>
      </c>
      <c r="F17" s="13">
        <v>6146</v>
      </c>
      <c r="G17" s="13">
        <v>9809</v>
      </c>
      <c r="H17" s="13">
        <v>8077</v>
      </c>
      <c r="I17" s="13">
        <v>6866</v>
      </c>
      <c r="J17" s="13">
        <v>10829</v>
      </c>
      <c r="K17" s="13">
        <v>4136</v>
      </c>
      <c r="L17" s="13">
        <v>3569</v>
      </c>
      <c r="M17" s="13">
        <v>7956</v>
      </c>
      <c r="N17" s="13">
        <v>10759</v>
      </c>
      <c r="O17" s="11">
        <f t="shared" si="2"/>
        <v>112311</v>
      </c>
      <c r="P17"/>
      <c r="Q17"/>
      <c r="R17"/>
    </row>
    <row r="18" spans="1:18" ht="17.25" customHeight="1">
      <c r="A18" s="14" t="s">
        <v>34</v>
      </c>
      <c r="B18" s="13">
        <v>12</v>
      </c>
      <c r="C18" s="13">
        <v>17</v>
      </c>
      <c r="D18" s="13">
        <v>9</v>
      </c>
      <c r="E18" s="13">
        <v>0</v>
      </c>
      <c r="F18" s="13">
        <v>1</v>
      </c>
      <c r="G18" s="13">
        <v>9</v>
      </c>
      <c r="H18" s="13">
        <v>9</v>
      </c>
      <c r="I18" s="13">
        <v>9</v>
      </c>
      <c r="J18" s="13">
        <v>7</v>
      </c>
      <c r="K18" s="13">
        <v>1</v>
      </c>
      <c r="L18" s="13">
        <v>3</v>
      </c>
      <c r="M18" s="13">
        <v>6</v>
      </c>
      <c r="N18" s="13">
        <v>11</v>
      </c>
      <c r="O18" s="11">
        <f t="shared" si="2"/>
        <v>94</v>
      </c>
      <c r="P18"/>
      <c r="Q18"/>
      <c r="R18"/>
    </row>
    <row r="19" spans="1:18" ht="17.25" customHeight="1">
      <c r="A19" s="14" t="s">
        <v>35</v>
      </c>
      <c r="B19" s="13">
        <v>15</v>
      </c>
      <c r="C19" s="13">
        <v>12</v>
      </c>
      <c r="D19" s="13">
        <v>7</v>
      </c>
      <c r="E19" s="13">
        <v>0</v>
      </c>
      <c r="F19" s="13">
        <v>7</v>
      </c>
      <c r="G19" s="13">
        <v>8</v>
      </c>
      <c r="H19" s="13">
        <v>8</v>
      </c>
      <c r="I19" s="13">
        <v>5</v>
      </c>
      <c r="J19" s="13">
        <v>9</v>
      </c>
      <c r="K19" s="13">
        <v>2</v>
      </c>
      <c r="L19" s="13">
        <v>5</v>
      </c>
      <c r="M19" s="13">
        <v>6</v>
      </c>
      <c r="N19" s="13">
        <v>1</v>
      </c>
      <c r="O19" s="11">
        <f t="shared" si="2"/>
        <v>85</v>
      </c>
      <c r="P19"/>
      <c r="Q19"/>
      <c r="R19"/>
    </row>
    <row r="20" spans="1:18" ht="17.25" customHeight="1">
      <c r="A20" s="16" t="s">
        <v>20</v>
      </c>
      <c r="B20" s="11">
        <f>+B21+B22+B23</f>
        <v>178372</v>
      </c>
      <c r="C20" s="11">
        <f aca="true" t="shared" si="6" ref="C20:N20">+C21+C22+C23</f>
        <v>203945</v>
      </c>
      <c r="D20" s="11">
        <f t="shared" si="6"/>
        <v>228861</v>
      </c>
      <c r="E20" s="11">
        <f>+E21+E22+E23</f>
        <v>33574</v>
      </c>
      <c r="F20" s="11">
        <f>+F21+F22+F23</f>
        <v>89030</v>
      </c>
      <c r="G20" s="11">
        <f t="shared" si="6"/>
        <v>135697</v>
      </c>
      <c r="H20" s="11">
        <f t="shared" si="6"/>
        <v>101806</v>
      </c>
      <c r="I20" s="11">
        <f t="shared" si="6"/>
        <v>116633</v>
      </c>
      <c r="J20" s="11">
        <f t="shared" si="6"/>
        <v>171816</v>
      </c>
      <c r="K20" s="11">
        <f t="shared" si="6"/>
        <v>54197</v>
      </c>
      <c r="L20" s="11">
        <f t="shared" si="6"/>
        <v>53244</v>
      </c>
      <c r="M20" s="11">
        <f t="shared" si="6"/>
        <v>123624</v>
      </c>
      <c r="N20" s="11">
        <f t="shared" si="6"/>
        <v>138319</v>
      </c>
      <c r="O20" s="11">
        <f t="shared" si="2"/>
        <v>1629118</v>
      </c>
      <c r="P20"/>
      <c r="Q20"/>
      <c r="R20"/>
    </row>
    <row r="21" spans="1:18" s="61" customFormat="1" ht="17.25" customHeight="1">
      <c r="A21" s="55" t="s">
        <v>21</v>
      </c>
      <c r="B21" s="67">
        <v>96722</v>
      </c>
      <c r="C21" s="67">
        <v>119816</v>
      </c>
      <c r="D21" s="67">
        <v>136092</v>
      </c>
      <c r="E21" s="67">
        <v>20972</v>
      </c>
      <c r="F21" s="67">
        <v>52046</v>
      </c>
      <c r="G21" s="67">
        <v>78312</v>
      </c>
      <c r="H21" s="67">
        <v>56112</v>
      </c>
      <c r="I21" s="67">
        <v>68147</v>
      </c>
      <c r="J21" s="67">
        <v>89743</v>
      </c>
      <c r="K21" s="67">
        <v>28414</v>
      </c>
      <c r="L21" s="67">
        <v>28745</v>
      </c>
      <c r="M21" s="67">
        <v>66098</v>
      </c>
      <c r="N21" s="67">
        <v>78695</v>
      </c>
      <c r="O21" s="68">
        <f t="shared" si="2"/>
        <v>919914</v>
      </c>
      <c r="P21" s="69"/>
      <c r="Q21"/>
      <c r="R21"/>
    </row>
    <row r="22" spans="1:18" s="61" customFormat="1" ht="17.25" customHeight="1">
      <c r="A22" s="55" t="s">
        <v>22</v>
      </c>
      <c r="B22" s="67">
        <v>79036</v>
      </c>
      <c r="C22" s="67">
        <v>80973</v>
      </c>
      <c r="D22" s="67">
        <v>89523</v>
      </c>
      <c r="E22" s="67">
        <v>12002</v>
      </c>
      <c r="F22" s="67">
        <v>35941</v>
      </c>
      <c r="G22" s="67">
        <v>55261</v>
      </c>
      <c r="H22" s="67">
        <v>44329</v>
      </c>
      <c r="I22" s="67">
        <v>47325</v>
      </c>
      <c r="J22" s="67">
        <v>79882</v>
      </c>
      <c r="K22" s="67">
        <v>25193</v>
      </c>
      <c r="L22" s="67">
        <v>23860</v>
      </c>
      <c r="M22" s="67">
        <v>56429</v>
      </c>
      <c r="N22" s="67">
        <v>56888</v>
      </c>
      <c r="O22" s="68">
        <f t="shared" si="2"/>
        <v>686642</v>
      </c>
      <c r="P22" s="69"/>
      <c r="Q22"/>
      <c r="R22"/>
    </row>
    <row r="23" spans="1:18" ht="17.25" customHeight="1">
      <c r="A23" s="12" t="s">
        <v>23</v>
      </c>
      <c r="B23" s="13">
        <v>2614</v>
      </c>
      <c r="C23" s="13">
        <v>3156</v>
      </c>
      <c r="D23" s="13">
        <v>3246</v>
      </c>
      <c r="E23" s="13">
        <v>600</v>
      </c>
      <c r="F23" s="13">
        <v>1043</v>
      </c>
      <c r="G23" s="13">
        <v>2124</v>
      </c>
      <c r="H23" s="13">
        <v>1365</v>
      </c>
      <c r="I23" s="13">
        <v>1161</v>
      </c>
      <c r="J23" s="13">
        <v>2191</v>
      </c>
      <c r="K23" s="13">
        <v>590</v>
      </c>
      <c r="L23" s="13">
        <v>639</v>
      </c>
      <c r="M23" s="13">
        <v>1097</v>
      </c>
      <c r="N23" s="13">
        <v>2736</v>
      </c>
      <c r="O23" s="11">
        <f t="shared" si="2"/>
        <v>22562</v>
      </c>
      <c r="P23"/>
      <c r="Q23"/>
      <c r="R23"/>
    </row>
    <row r="24" spans="1:18" ht="17.25" customHeight="1">
      <c r="A24" s="16" t="s">
        <v>24</v>
      </c>
      <c r="B24" s="13">
        <f>+B25+B26</f>
        <v>102265</v>
      </c>
      <c r="C24" s="13">
        <f aca="true" t="shared" si="7" ref="C24:N24">+C25+C26</f>
        <v>147405</v>
      </c>
      <c r="D24" s="13">
        <f t="shared" si="7"/>
        <v>163198</v>
      </c>
      <c r="E24" s="13">
        <f>+E25+E26</f>
        <v>27181</v>
      </c>
      <c r="F24" s="13">
        <f>+F25+F26</f>
        <v>69918</v>
      </c>
      <c r="G24" s="13">
        <f t="shared" si="7"/>
        <v>96779</v>
      </c>
      <c r="H24" s="13">
        <f t="shared" si="7"/>
        <v>60534</v>
      </c>
      <c r="I24" s="13">
        <f t="shared" si="7"/>
        <v>48215</v>
      </c>
      <c r="J24" s="13">
        <f t="shared" si="7"/>
        <v>63143</v>
      </c>
      <c r="K24" s="13">
        <f t="shared" si="7"/>
        <v>17345</v>
      </c>
      <c r="L24" s="13">
        <f t="shared" si="7"/>
        <v>20761</v>
      </c>
      <c r="M24" s="13">
        <f t="shared" si="7"/>
        <v>43763</v>
      </c>
      <c r="N24" s="13">
        <f t="shared" si="7"/>
        <v>76015</v>
      </c>
      <c r="O24" s="11">
        <f t="shared" si="2"/>
        <v>936522</v>
      </c>
      <c r="P24" s="45"/>
      <c r="Q24"/>
      <c r="R24"/>
    </row>
    <row r="25" spans="1:18" ht="17.25" customHeight="1">
      <c r="A25" s="12" t="s">
        <v>37</v>
      </c>
      <c r="B25" s="13">
        <v>83532</v>
      </c>
      <c r="C25" s="13">
        <v>122671</v>
      </c>
      <c r="D25" s="13">
        <v>136017</v>
      </c>
      <c r="E25" s="13">
        <v>23500</v>
      </c>
      <c r="F25" s="13">
        <v>56749</v>
      </c>
      <c r="G25" s="13">
        <v>81696</v>
      </c>
      <c r="H25" s="13">
        <v>50716</v>
      </c>
      <c r="I25" s="13">
        <v>40456</v>
      </c>
      <c r="J25" s="13">
        <v>53798</v>
      </c>
      <c r="K25" s="13">
        <v>14876</v>
      </c>
      <c r="L25" s="13">
        <v>18145</v>
      </c>
      <c r="M25" s="13">
        <v>36075</v>
      </c>
      <c r="N25" s="13">
        <v>63752</v>
      </c>
      <c r="O25" s="11">
        <f t="shared" si="2"/>
        <v>781983</v>
      </c>
      <c r="P25" s="44"/>
      <c r="Q25"/>
      <c r="R25"/>
    </row>
    <row r="26" spans="1:18" ht="17.25" customHeight="1">
      <c r="A26" s="12" t="s">
        <v>38</v>
      </c>
      <c r="B26" s="13">
        <v>18733</v>
      </c>
      <c r="C26" s="13">
        <v>24734</v>
      </c>
      <c r="D26" s="13">
        <v>27181</v>
      </c>
      <c r="E26" s="13">
        <v>3681</v>
      </c>
      <c r="F26" s="13">
        <v>13169</v>
      </c>
      <c r="G26" s="13">
        <v>15083</v>
      </c>
      <c r="H26" s="13">
        <v>9818</v>
      </c>
      <c r="I26" s="13">
        <v>7759</v>
      </c>
      <c r="J26" s="13">
        <v>9345</v>
      </c>
      <c r="K26" s="13">
        <v>2469</v>
      </c>
      <c r="L26" s="13">
        <v>2616</v>
      </c>
      <c r="M26" s="13">
        <v>7688</v>
      </c>
      <c r="N26" s="13">
        <v>12263</v>
      </c>
      <c r="O26" s="11">
        <f t="shared" si="2"/>
        <v>154539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5391</v>
      </c>
      <c r="O27" s="11">
        <f t="shared" si="2"/>
        <v>5391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20019.65</v>
      </c>
      <c r="O37" s="23">
        <f>SUM(B37:N37)</f>
        <v>20019.65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1890697.4</v>
      </c>
      <c r="C49" s="22">
        <f aca="true" t="shared" si="11" ref="C49:N49">+C50+C62</f>
        <v>2738207.6</v>
      </c>
      <c r="D49" s="22">
        <f t="shared" si="11"/>
        <v>3020041.38</v>
      </c>
      <c r="E49" s="22">
        <f t="shared" si="11"/>
        <v>610682.25</v>
      </c>
      <c r="F49" s="22">
        <f t="shared" si="11"/>
        <v>1079132.29</v>
      </c>
      <c r="G49" s="22">
        <f t="shared" si="11"/>
        <v>1697832.71</v>
      </c>
      <c r="H49" s="22">
        <f t="shared" si="11"/>
        <v>1321147.5600000003</v>
      </c>
      <c r="I49" s="22">
        <f>+I50+I62</f>
        <v>1061788.43</v>
      </c>
      <c r="J49" s="22">
        <f t="shared" si="11"/>
        <v>1403758.3699999999</v>
      </c>
      <c r="K49" s="22">
        <f>+K50+K62</f>
        <v>470738.06999999995</v>
      </c>
      <c r="L49" s="22">
        <f>+L50+L62</f>
        <v>432652.25</v>
      </c>
      <c r="M49" s="22">
        <f>+M50+M62</f>
        <v>898387.8500000001</v>
      </c>
      <c r="N49" s="22">
        <f t="shared" si="11"/>
        <v>1699089.7199999997</v>
      </c>
      <c r="O49" s="22">
        <f>SUM(B49:N49)</f>
        <v>18324155.88</v>
      </c>
      <c r="P49"/>
      <c r="Q49"/>
      <c r="R49"/>
    </row>
    <row r="50" spans="1:18" ht="17.25" customHeight="1">
      <c r="A50" s="16" t="s">
        <v>57</v>
      </c>
      <c r="B50" s="23">
        <f>SUM(B51:B61)</f>
        <v>1873963.92</v>
      </c>
      <c r="C50" s="23">
        <f aca="true" t="shared" si="12" ref="C50:N50">SUM(C51:C61)</f>
        <v>2715053.3400000003</v>
      </c>
      <c r="D50" s="23">
        <f t="shared" si="12"/>
        <v>3005744.11</v>
      </c>
      <c r="E50" s="23">
        <f t="shared" si="12"/>
        <v>610682.25</v>
      </c>
      <c r="F50" s="23">
        <f t="shared" si="12"/>
        <v>1065641.25</v>
      </c>
      <c r="G50" s="23">
        <f t="shared" si="12"/>
        <v>1674724.77</v>
      </c>
      <c r="H50" s="23">
        <f t="shared" si="12"/>
        <v>1321147.5600000003</v>
      </c>
      <c r="I50" s="23">
        <f>SUM(I51:I61)</f>
        <v>1051129.9</v>
      </c>
      <c r="J50" s="23">
        <f t="shared" si="12"/>
        <v>1393309.97</v>
      </c>
      <c r="K50" s="23">
        <f>SUM(K51:K61)</f>
        <v>469225.26999999996</v>
      </c>
      <c r="L50" s="23">
        <f>SUM(L51:L61)</f>
        <v>424812.68</v>
      </c>
      <c r="M50" s="23">
        <f>SUM(M51:M61)</f>
        <v>896923.1100000001</v>
      </c>
      <c r="N50" s="23">
        <f t="shared" si="12"/>
        <v>1683029.8199999998</v>
      </c>
      <c r="O50" s="23">
        <f>SUM(B50:N50)</f>
        <v>18185387.95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1826861.81</v>
      </c>
      <c r="C51" s="23">
        <f t="shared" si="13"/>
        <v>2646709.56</v>
      </c>
      <c r="D51" s="23">
        <f t="shared" si="13"/>
        <v>2999358.35</v>
      </c>
      <c r="E51" s="23">
        <f t="shared" si="13"/>
        <v>610682.25</v>
      </c>
      <c r="F51" s="23">
        <f t="shared" si="13"/>
        <v>1037434.3</v>
      </c>
      <c r="G51" s="23">
        <f t="shared" si="13"/>
        <v>1671279.37</v>
      </c>
      <c r="H51" s="23">
        <f t="shared" si="13"/>
        <v>1311892.85</v>
      </c>
      <c r="I51" s="23">
        <f t="shared" si="13"/>
        <v>1047752.98</v>
      </c>
      <c r="J51" s="23">
        <f t="shared" si="13"/>
        <v>1390703.45</v>
      </c>
      <c r="K51" s="23">
        <f t="shared" si="13"/>
        <v>467881.35</v>
      </c>
      <c r="L51" s="23">
        <f t="shared" si="13"/>
        <v>423588.6</v>
      </c>
      <c r="M51" s="23">
        <f t="shared" si="13"/>
        <v>894667.55</v>
      </c>
      <c r="N51" s="23">
        <f t="shared" si="13"/>
        <v>1618958.89</v>
      </c>
      <c r="O51" s="23">
        <f>SUM(B51:N51)</f>
        <v>17947771.31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20019.65</v>
      </c>
      <c r="O55" s="23">
        <f aca="true" t="shared" si="14" ref="O55:O60">SUM(B55:N55)</f>
        <v>20019.65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14297.27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138767.93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-246886.98</v>
      </c>
      <c r="C66" s="35">
        <f t="shared" si="15"/>
        <v>-270971.15</v>
      </c>
      <c r="D66" s="35">
        <f t="shared" si="15"/>
        <v>-260628.18000000005</v>
      </c>
      <c r="E66" s="35">
        <f t="shared" si="15"/>
        <v>-104917.87000000001</v>
      </c>
      <c r="F66" s="35">
        <f t="shared" si="15"/>
        <v>-89818.7</v>
      </c>
      <c r="G66" s="35">
        <f t="shared" si="15"/>
        <v>-256032.22</v>
      </c>
      <c r="H66" s="35">
        <f t="shared" si="15"/>
        <v>-117287.13</v>
      </c>
      <c r="I66" s="35">
        <f t="shared" si="15"/>
        <v>-145944.07</v>
      </c>
      <c r="J66" s="35">
        <f t="shared" si="15"/>
        <v>-166767.01</v>
      </c>
      <c r="K66" s="35">
        <f t="shared" si="15"/>
        <v>-34814.1</v>
      </c>
      <c r="L66" s="35">
        <f t="shared" si="15"/>
        <v>-41797.3</v>
      </c>
      <c r="M66" s="35">
        <f t="shared" si="15"/>
        <v>-54231.8</v>
      </c>
      <c r="N66" s="35">
        <f t="shared" si="15"/>
        <v>-207468.6</v>
      </c>
      <c r="O66" s="35">
        <f aca="true" t="shared" si="16" ref="O66:O74">SUM(B66:N66)</f>
        <v>-1997565.1100000003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-231650.48</v>
      </c>
      <c r="C67" s="35">
        <f t="shared" si="17"/>
        <v>-248832.62</v>
      </c>
      <c r="D67" s="35">
        <f t="shared" si="17"/>
        <v>-237461.54000000004</v>
      </c>
      <c r="E67" s="35">
        <f t="shared" si="17"/>
        <v>-36876.8</v>
      </c>
      <c r="F67" s="35">
        <f t="shared" si="17"/>
        <v>-78384.7</v>
      </c>
      <c r="G67" s="35">
        <f t="shared" si="17"/>
        <v>-240831.72</v>
      </c>
      <c r="H67" s="35">
        <f t="shared" si="17"/>
        <v>-105969.2</v>
      </c>
      <c r="I67" s="35">
        <f t="shared" si="17"/>
        <v>-136690.57</v>
      </c>
      <c r="J67" s="35">
        <f t="shared" si="17"/>
        <v>-153561.01</v>
      </c>
      <c r="K67" s="35">
        <f t="shared" si="17"/>
        <v>-30474.1</v>
      </c>
      <c r="L67" s="35">
        <f t="shared" si="17"/>
        <v>-37457.3</v>
      </c>
      <c r="M67" s="35">
        <f t="shared" si="17"/>
        <v>-45412.3</v>
      </c>
      <c r="N67" s="35">
        <f t="shared" si="17"/>
        <v>-192433.6</v>
      </c>
      <c r="O67" s="35">
        <f t="shared" si="16"/>
        <v>-1776035.9400000004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-174666</v>
      </c>
      <c r="C68" s="58">
        <f aca="true" t="shared" si="18" ref="C68:N68">-ROUND(C9*$D$3,2)</f>
        <v>-234986.4</v>
      </c>
      <c r="D68" s="58">
        <f t="shared" si="18"/>
        <v>-212050.2</v>
      </c>
      <c r="E68" s="58">
        <f t="shared" si="18"/>
        <v>-36876.8</v>
      </c>
      <c r="F68" s="58">
        <f t="shared" si="18"/>
        <v>-78384.7</v>
      </c>
      <c r="G68" s="58">
        <f t="shared" si="18"/>
        <v>-149072.4</v>
      </c>
      <c r="H68" s="58">
        <f>-ROUND((H9+H29)*$D$3,2)</f>
        <v>-105969.2</v>
      </c>
      <c r="I68" s="58">
        <f t="shared" si="18"/>
        <v>-57439.4</v>
      </c>
      <c r="J68" s="58">
        <f t="shared" si="18"/>
        <v>-88979.9</v>
      </c>
      <c r="K68" s="58">
        <f t="shared" si="18"/>
        <v>-30474.1</v>
      </c>
      <c r="L68" s="58">
        <f t="shared" si="18"/>
        <v>-37457.3</v>
      </c>
      <c r="M68" s="58">
        <f t="shared" si="18"/>
        <v>-45412.3</v>
      </c>
      <c r="N68" s="58">
        <f t="shared" si="18"/>
        <v>-192433.6</v>
      </c>
      <c r="O68" s="58">
        <f t="shared" si="16"/>
        <v>-1444202.3000000003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-279.5</v>
      </c>
      <c r="C70" s="35">
        <v>-258</v>
      </c>
      <c r="D70" s="35">
        <v>-116.1</v>
      </c>
      <c r="E70" s="19">
        <v>0</v>
      </c>
      <c r="F70" s="19">
        <v>0</v>
      </c>
      <c r="G70" s="35">
        <v>-223.6</v>
      </c>
      <c r="H70" s="19">
        <v>0</v>
      </c>
      <c r="I70" s="35">
        <v>-283.8</v>
      </c>
      <c r="J70" s="35">
        <v>-137.6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-1298.6</v>
      </c>
      <c r="P70"/>
      <c r="Q70"/>
      <c r="R70"/>
    </row>
    <row r="71" spans="1:18" ht="18.75" customHeight="1">
      <c r="A71" s="12" t="s">
        <v>73</v>
      </c>
      <c r="B71" s="35">
        <v>-16464.7</v>
      </c>
      <c r="C71" s="35">
        <v>-4949.3</v>
      </c>
      <c r="D71" s="35">
        <v>-6673.6</v>
      </c>
      <c r="E71" s="19">
        <v>0</v>
      </c>
      <c r="F71" s="19">
        <v>0</v>
      </c>
      <c r="G71" s="35">
        <v>-9266.5</v>
      </c>
      <c r="H71" s="19">
        <v>0</v>
      </c>
      <c r="I71" s="35">
        <v>-8638.7</v>
      </c>
      <c r="J71" s="35">
        <v>-7103.6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-53096.4</v>
      </c>
      <c r="P71"/>
      <c r="Q71"/>
      <c r="R71"/>
    </row>
    <row r="72" spans="1:18" ht="18.75" customHeight="1">
      <c r="A72" s="12" t="s">
        <v>74</v>
      </c>
      <c r="B72" s="35">
        <v>-40240.28</v>
      </c>
      <c r="C72" s="35">
        <v>-8638.92</v>
      </c>
      <c r="D72" s="35">
        <v>-18621.64</v>
      </c>
      <c r="E72" s="19">
        <v>0</v>
      </c>
      <c r="F72" s="19">
        <v>0</v>
      </c>
      <c r="G72" s="35">
        <v>-82269.22</v>
      </c>
      <c r="H72" s="19">
        <v>0</v>
      </c>
      <c r="I72" s="35">
        <v>-70328.67</v>
      </c>
      <c r="J72" s="35">
        <v>-57339.91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-277438.64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1643810.42</v>
      </c>
      <c r="C114" s="24">
        <f t="shared" si="23"/>
        <v>2467236.45</v>
      </c>
      <c r="D114" s="24">
        <f t="shared" si="23"/>
        <v>2759413.1999999997</v>
      </c>
      <c r="E114" s="24">
        <f t="shared" si="23"/>
        <v>505764.37999999995</v>
      </c>
      <c r="F114" s="24">
        <f t="shared" si="23"/>
        <v>989313.5900000001</v>
      </c>
      <c r="G114" s="24">
        <f t="shared" si="23"/>
        <v>1441800.49</v>
      </c>
      <c r="H114" s="24">
        <f aca="true" t="shared" si="24" ref="H114:M114">+H115+H116</f>
        <v>1203860.4300000004</v>
      </c>
      <c r="I114" s="24">
        <f t="shared" si="24"/>
        <v>915844.3599999999</v>
      </c>
      <c r="J114" s="24">
        <f t="shared" si="24"/>
        <v>1236991.3599999999</v>
      </c>
      <c r="K114" s="24">
        <f t="shared" si="24"/>
        <v>435923.97</v>
      </c>
      <c r="L114" s="24">
        <f t="shared" si="24"/>
        <v>390854.95</v>
      </c>
      <c r="M114" s="24">
        <f t="shared" si="24"/>
        <v>844156.05</v>
      </c>
      <c r="N114" s="24">
        <f>+N115+N116</f>
        <v>1491621.1199999996</v>
      </c>
      <c r="O114" s="42">
        <f t="shared" si="22"/>
        <v>16326590.769999998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1627076.94</v>
      </c>
      <c r="C115" s="24">
        <f t="shared" si="25"/>
        <v>2444082.1900000004</v>
      </c>
      <c r="D115" s="24">
        <f t="shared" si="25"/>
        <v>2745115.9299999997</v>
      </c>
      <c r="E115" s="24">
        <f t="shared" si="25"/>
        <v>505764.37999999995</v>
      </c>
      <c r="F115" s="24">
        <f t="shared" si="25"/>
        <v>975822.55</v>
      </c>
      <c r="G115" s="24">
        <f t="shared" si="25"/>
        <v>1418692.55</v>
      </c>
      <c r="H115" s="24">
        <f aca="true" t="shared" si="26" ref="H115:M115">+H50+H67+H74+H111</f>
        <v>1203860.4300000004</v>
      </c>
      <c r="I115" s="24">
        <f t="shared" si="26"/>
        <v>905185.8299999998</v>
      </c>
      <c r="J115" s="24">
        <f t="shared" si="26"/>
        <v>1226542.96</v>
      </c>
      <c r="K115" s="24">
        <f t="shared" si="26"/>
        <v>434411.17</v>
      </c>
      <c r="L115" s="24">
        <f t="shared" si="26"/>
        <v>383015.38</v>
      </c>
      <c r="M115" s="24">
        <f t="shared" si="26"/>
        <v>842691.31</v>
      </c>
      <c r="N115" s="24">
        <f>+N50+N67+N74+N111</f>
        <v>1475561.2199999997</v>
      </c>
      <c r="O115" s="42">
        <f t="shared" si="22"/>
        <v>16187822.840000004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14297.27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138767.93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16326590.76</v>
      </c>
      <c r="P122" s="46"/>
    </row>
    <row r="123" spans="1:15" ht="18.75" customHeight="1">
      <c r="A123" s="26" t="s">
        <v>120</v>
      </c>
      <c r="B123" s="27">
        <v>199696.3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199696.3</v>
      </c>
    </row>
    <row r="124" spans="1:15" ht="18.75" customHeight="1">
      <c r="A124" s="26" t="s">
        <v>121</v>
      </c>
      <c r="B124" s="27">
        <v>1444114.13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1444114.13</v>
      </c>
    </row>
    <row r="125" spans="1:15" ht="18.75" customHeight="1">
      <c r="A125" s="26" t="s">
        <v>122</v>
      </c>
      <c r="B125" s="38">
        <v>0</v>
      </c>
      <c r="C125" s="27">
        <v>2467236.44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2467236.44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2759413.2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2759413.2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1441800.49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1441800.49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530020.96</v>
      </c>
      <c r="O139" s="39">
        <f t="shared" si="29"/>
        <v>530020.96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961600.15</v>
      </c>
      <c r="O140" s="39">
        <f t="shared" si="29"/>
        <v>961600.15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505764.38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505764.38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989313.58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989313.58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1203860.43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1203860.43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915844.36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915844.36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1236991.36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1236991.36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435923.97</v>
      </c>
      <c r="L146" s="38">
        <v>0</v>
      </c>
      <c r="M146" s="38">
        <v>0</v>
      </c>
      <c r="N146" s="38">
        <v>0</v>
      </c>
      <c r="O146" s="39">
        <f>SUM(B146:N146)</f>
        <v>435923.97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390854.95</v>
      </c>
      <c r="M147" s="38">
        <v>0</v>
      </c>
      <c r="N147" s="38">
        <v>0</v>
      </c>
      <c r="O147" s="39">
        <f>SUM(B147:N147)</f>
        <v>390854.95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844156.06</v>
      </c>
      <c r="N148" s="75">
        <v>0</v>
      </c>
      <c r="O148" s="40">
        <f>SUM(B148:N148)</f>
        <v>844156.06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2019-02-13T17:05:42Z</dcterms:modified>
  <cp:category/>
  <cp:version/>
  <cp:contentType/>
  <cp:contentStatus/>
</cp:coreProperties>
</file>